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92.7.200.222\eco\KEY BANKING INDICATORS FOR WEBSITE\QUATERLY PERFORMANCE INDICATORS\PSBs\"/>
    </mc:Choice>
  </mc:AlternateContent>
  <xr:revisionPtr revIDLastSave="0" documentId="13_ncr:1_{65B988AD-7358-43BA-86A6-E112B1E3CC7B}" xr6:coauthVersionLast="47" xr6:coauthVersionMax="47" xr10:uidLastSave="{00000000-0000-0000-0000-000000000000}"/>
  <bookViews>
    <workbookView xWindow="-108" yWindow="-108" windowWidth="23256" windowHeight="12456" tabRatio="612" activeTab="11" xr2:uid="{00000000-000D-0000-FFFF-FFFF00000000}"/>
  </bookViews>
  <sheets>
    <sheet name="BOB" sheetId="2" r:id="rId1"/>
    <sheet name="BOI" sheetId="3" r:id="rId2"/>
    <sheet name="BOM" sheetId="4" r:id="rId3"/>
    <sheet name="Canara" sheetId="5" r:id="rId4"/>
    <sheet name="CBI" sheetId="6" r:id="rId5"/>
    <sheet name="Indian Bank" sheetId="7" r:id="rId6"/>
    <sheet name="IOB" sheetId="8" r:id="rId7"/>
    <sheet name="PNB" sheetId="1" r:id="rId8"/>
    <sheet name="PSB" sheetId="9" r:id="rId9"/>
    <sheet name="UBI" sheetId="11" r:id="rId10"/>
    <sheet name="UCO" sheetId="10" r:id="rId11"/>
    <sheet name="SBI" sheetId="12" r:id="rId12"/>
  </sheets>
  <definedNames>
    <definedName name="_xlnm.Print_Area" localSheetId="1">BOI!$A$1:$L$21</definedName>
    <definedName name="_xlnm.Print_Area" localSheetId="6">IOB!$A$1:$L$21</definedName>
    <definedName name="_xlnm.Print_Area" localSheetId="8">PSB!$A$1:$L$21</definedName>
    <definedName name="_xlnm.Print_Area" localSheetId="10">UCO!$A$1:$L$33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2" l="1"/>
  <c r="K4" i="12"/>
  <c r="K14" i="12"/>
  <c r="J14" i="12"/>
  <c r="K13" i="12"/>
  <c r="J13" i="12"/>
  <c r="K12" i="12"/>
  <c r="J12" i="12"/>
  <c r="K11" i="12"/>
  <c r="J11" i="12"/>
  <c r="K10" i="12"/>
  <c r="J10" i="12"/>
  <c r="K9" i="12"/>
  <c r="J9" i="12"/>
  <c r="K8" i="12"/>
  <c r="J8" i="12"/>
  <c r="K7" i="12"/>
  <c r="K6" i="12"/>
  <c r="J6" i="12"/>
  <c r="K5" i="12"/>
  <c r="J5" i="12"/>
  <c r="J16" i="12"/>
  <c r="K16" i="12"/>
  <c r="J17" i="12"/>
  <c r="K17" i="12"/>
  <c r="J18" i="12"/>
  <c r="K18" i="12"/>
  <c r="J19" i="12"/>
  <c r="K19" i="12"/>
  <c r="J20" i="12"/>
  <c r="K20" i="12"/>
  <c r="J21" i="12"/>
  <c r="K21" i="12"/>
  <c r="K15" i="12"/>
  <c r="J15" i="12"/>
  <c r="F4" i="12"/>
  <c r="G4" i="12"/>
  <c r="D4" i="12"/>
  <c r="K21" i="2"/>
  <c r="J21" i="2"/>
  <c r="J16" i="2"/>
  <c r="K16" i="2"/>
  <c r="J17" i="2"/>
  <c r="K17" i="2"/>
  <c r="J18" i="2"/>
  <c r="K18" i="2"/>
  <c r="J19" i="2"/>
  <c r="K19" i="2"/>
  <c r="J20" i="2"/>
  <c r="K20" i="2"/>
  <c r="K15" i="2"/>
  <c r="J15" i="2"/>
  <c r="K5" i="2"/>
  <c r="K14" i="2"/>
  <c r="J14" i="2"/>
  <c r="K13" i="2"/>
  <c r="J13" i="2"/>
  <c r="K12" i="2"/>
  <c r="J12" i="2"/>
  <c r="K11" i="2"/>
  <c r="J11" i="2"/>
  <c r="K10" i="2"/>
  <c r="J10" i="2"/>
  <c r="J9" i="2"/>
  <c r="K6" i="2"/>
  <c r="J6" i="2"/>
  <c r="J5" i="2"/>
  <c r="G4" i="2"/>
  <c r="K4" i="2" s="1"/>
  <c r="D4" i="2"/>
  <c r="J4" i="2" s="1"/>
  <c r="K7" i="11"/>
  <c r="J7" i="11"/>
  <c r="D7" i="11"/>
  <c r="G7" i="11"/>
  <c r="D4" i="11"/>
  <c r="G4" i="11"/>
  <c r="J9" i="11"/>
  <c r="K21" i="11"/>
  <c r="J21" i="11"/>
  <c r="J16" i="11"/>
  <c r="K16" i="11"/>
  <c r="J17" i="11"/>
  <c r="K17" i="11"/>
  <c r="J18" i="11"/>
  <c r="K18" i="11"/>
  <c r="J19" i="11"/>
  <c r="K19" i="11"/>
  <c r="J20" i="11"/>
  <c r="K20" i="11"/>
  <c r="K15" i="11"/>
  <c r="J15" i="11"/>
  <c r="J5" i="11"/>
  <c r="K5" i="11"/>
  <c r="J6" i="11"/>
  <c r="K6" i="11"/>
  <c r="J8" i="11"/>
  <c r="K8" i="11"/>
  <c r="K9" i="11"/>
  <c r="J10" i="11"/>
  <c r="K10" i="11"/>
  <c r="J11" i="11"/>
  <c r="K11" i="11"/>
  <c r="J12" i="11"/>
  <c r="K12" i="11"/>
  <c r="J13" i="11"/>
  <c r="K13" i="11"/>
  <c r="J14" i="11"/>
  <c r="K14" i="11"/>
  <c r="K4" i="11"/>
  <c r="J4" i="11"/>
  <c r="K15" i="5"/>
  <c r="J15" i="5"/>
  <c r="K21" i="5"/>
  <c r="J21" i="5"/>
  <c r="J16" i="5"/>
  <c r="K16" i="5"/>
  <c r="J17" i="5"/>
  <c r="K17" i="5"/>
  <c r="J18" i="5"/>
  <c r="K18" i="5"/>
  <c r="J19" i="5"/>
  <c r="K19" i="5"/>
  <c r="J20" i="5"/>
  <c r="K20" i="5"/>
  <c r="F9" i="5"/>
  <c r="D9" i="5"/>
  <c r="G9" i="5"/>
  <c r="G4" i="5"/>
  <c r="K4" i="5"/>
  <c r="D4" i="5"/>
  <c r="K9" i="5"/>
  <c r="J9" i="5"/>
  <c r="J7" i="5"/>
  <c r="K14" i="5"/>
  <c r="J14" i="5"/>
  <c r="K13" i="5"/>
  <c r="J13" i="5"/>
  <c r="K12" i="5"/>
  <c r="J12" i="5"/>
  <c r="K11" i="5"/>
  <c r="J11" i="5"/>
  <c r="K10" i="5"/>
  <c r="J10" i="5"/>
  <c r="K8" i="5"/>
  <c r="J8" i="5"/>
  <c r="K7" i="5"/>
  <c r="K6" i="5"/>
  <c r="J6" i="5"/>
  <c r="K5" i="5"/>
  <c r="J5" i="5"/>
  <c r="K21" i="1"/>
  <c r="J21" i="1"/>
  <c r="K15" i="1"/>
  <c r="J15" i="1"/>
  <c r="J4" i="1"/>
  <c r="K4" i="1"/>
  <c r="J4" i="5" l="1"/>
  <c r="K12" i="1"/>
  <c r="J16" i="1"/>
  <c r="K16" i="1"/>
  <c r="J17" i="1"/>
  <c r="K17" i="1"/>
  <c r="J18" i="1"/>
  <c r="K18" i="1"/>
  <c r="J19" i="1"/>
  <c r="K19" i="1"/>
  <c r="J20" i="1"/>
  <c r="K20" i="1"/>
  <c r="K14" i="1"/>
  <c r="J14" i="1"/>
  <c r="K13" i="1"/>
  <c r="J13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G9" i="1"/>
  <c r="D9" i="1"/>
  <c r="D4" i="1"/>
  <c r="G4" i="1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6" i="3"/>
  <c r="J6" i="3"/>
  <c r="K5" i="3"/>
  <c r="J5" i="3"/>
  <c r="J4" i="3"/>
  <c r="G4" i="3"/>
  <c r="D4" i="3"/>
  <c r="K20" i="10"/>
  <c r="J20" i="10"/>
  <c r="K19" i="10"/>
  <c r="J19" i="10"/>
  <c r="K18" i="10"/>
  <c r="J18" i="10"/>
  <c r="K17" i="10"/>
  <c r="J17" i="10"/>
  <c r="K16" i="10"/>
  <c r="J16" i="10"/>
  <c r="K15" i="10"/>
  <c r="J15" i="10"/>
  <c r="K21" i="10"/>
  <c r="J21" i="10"/>
  <c r="K14" i="10"/>
  <c r="J14" i="10"/>
  <c r="K13" i="10"/>
  <c r="J13" i="10"/>
  <c r="K12" i="10"/>
  <c r="J12" i="10"/>
  <c r="K11" i="10"/>
  <c r="J11" i="10"/>
  <c r="K10" i="10"/>
  <c r="J10" i="10"/>
  <c r="K9" i="10"/>
  <c r="J9" i="10"/>
  <c r="K8" i="10"/>
  <c r="J8" i="10"/>
  <c r="K7" i="10"/>
  <c r="J7" i="10"/>
  <c r="K6" i="10"/>
  <c r="J6" i="10"/>
  <c r="K5" i="10"/>
  <c r="J5" i="10"/>
  <c r="K4" i="10"/>
  <c r="J4" i="10"/>
  <c r="D4" i="10"/>
  <c r="G4" i="10"/>
  <c r="K4" i="6"/>
  <c r="J16" i="6"/>
  <c r="K16" i="6"/>
  <c r="J17" i="6"/>
  <c r="K17" i="6"/>
  <c r="J18" i="6"/>
  <c r="K18" i="6"/>
  <c r="J19" i="6"/>
  <c r="K19" i="6"/>
  <c r="J20" i="6"/>
  <c r="K20" i="6"/>
  <c r="K15" i="6"/>
  <c r="J15" i="6"/>
  <c r="K21" i="6"/>
  <c r="J21" i="6"/>
  <c r="K14" i="6"/>
  <c r="J14" i="6"/>
  <c r="K13" i="6"/>
  <c r="J13" i="6"/>
  <c r="K12" i="6"/>
  <c r="J12" i="6"/>
  <c r="K11" i="6"/>
  <c r="J11" i="6"/>
  <c r="K10" i="6"/>
  <c r="J10" i="6"/>
  <c r="K9" i="6"/>
  <c r="J9" i="6"/>
  <c r="K8" i="6"/>
  <c r="J8" i="6"/>
  <c r="K7" i="6"/>
  <c r="J7" i="6"/>
  <c r="K6" i="6"/>
  <c r="J6" i="6"/>
  <c r="K5" i="6"/>
  <c r="J5" i="6"/>
  <c r="J4" i="6"/>
  <c r="G9" i="6"/>
  <c r="G4" i="6"/>
  <c r="D4" i="6"/>
  <c r="K4" i="7" l="1"/>
  <c r="J4" i="7"/>
  <c r="J15" i="7"/>
  <c r="K15" i="7"/>
  <c r="K20" i="7"/>
  <c r="J20" i="7"/>
  <c r="K19" i="7"/>
  <c r="J19" i="7"/>
  <c r="K18" i="7"/>
  <c r="J18" i="7"/>
  <c r="K17" i="7"/>
  <c r="J17" i="7"/>
  <c r="K16" i="7"/>
  <c r="J16" i="7"/>
  <c r="K21" i="7"/>
  <c r="J21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K7" i="7"/>
  <c r="J7" i="7"/>
  <c r="K6" i="7"/>
  <c r="J6" i="7"/>
  <c r="K5" i="7"/>
  <c r="J5" i="7"/>
  <c r="G9" i="7"/>
  <c r="D9" i="7"/>
  <c r="G4" i="7"/>
  <c r="D4" i="7"/>
  <c r="G11" i="7"/>
  <c r="D11" i="7"/>
  <c r="K14" i="9"/>
  <c r="J14" i="9"/>
  <c r="K6" i="9"/>
  <c r="J6" i="9"/>
  <c r="K13" i="9"/>
  <c r="J13" i="9"/>
  <c r="K12" i="9"/>
  <c r="J12" i="9"/>
  <c r="J11" i="9"/>
  <c r="K10" i="9"/>
  <c r="J10" i="9"/>
  <c r="K8" i="9"/>
  <c r="J8" i="9"/>
  <c r="K7" i="9"/>
  <c r="J7" i="9"/>
  <c r="K5" i="9"/>
  <c r="J5" i="9"/>
  <c r="J21" i="9"/>
  <c r="K20" i="9"/>
  <c r="J20" i="9"/>
  <c r="K19" i="9"/>
  <c r="J19" i="9"/>
  <c r="K18" i="9"/>
  <c r="J18" i="9"/>
  <c r="K17" i="9"/>
  <c r="J17" i="9"/>
  <c r="K16" i="9"/>
  <c r="J16" i="9"/>
  <c r="K15" i="9"/>
  <c r="J15" i="9"/>
  <c r="G9" i="9"/>
  <c r="J9" i="9" s="1"/>
  <c r="D9" i="9"/>
  <c r="G4" i="9"/>
  <c r="D4" i="9"/>
  <c r="K9" i="8"/>
  <c r="K21" i="8"/>
  <c r="J21" i="8"/>
  <c r="J16" i="8"/>
  <c r="K16" i="8"/>
  <c r="J17" i="8"/>
  <c r="K17" i="8"/>
  <c r="J18" i="8"/>
  <c r="K18" i="8"/>
  <c r="J19" i="8"/>
  <c r="K19" i="8"/>
  <c r="J20" i="8"/>
  <c r="K20" i="8"/>
  <c r="K15" i="8"/>
  <c r="J15" i="8"/>
  <c r="K14" i="8"/>
  <c r="J14" i="8"/>
  <c r="K13" i="8"/>
  <c r="J13" i="8"/>
  <c r="K12" i="8"/>
  <c r="J12" i="8"/>
  <c r="K11" i="8"/>
  <c r="J11" i="8"/>
  <c r="K10" i="8"/>
  <c r="J10" i="8"/>
  <c r="J9" i="8"/>
  <c r="K6" i="8"/>
  <c r="J6" i="8"/>
  <c r="K5" i="8"/>
  <c r="J5" i="8"/>
  <c r="G4" i="8"/>
  <c r="D4" i="8"/>
  <c r="J4" i="8" s="1"/>
  <c r="G11" i="4"/>
  <c r="D11" i="4"/>
  <c r="F11" i="4"/>
  <c r="G4" i="4"/>
  <c r="D4" i="4"/>
  <c r="G9" i="4"/>
  <c r="D9" i="4"/>
  <c r="J21" i="4"/>
  <c r="K21" i="4"/>
  <c r="J16" i="4"/>
  <c r="K16" i="4"/>
  <c r="J17" i="4"/>
  <c r="K17" i="4"/>
  <c r="J18" i="4"/>
  <c r="K18" i="4"/>
  <c r="J19" i="4"/>
  <c r="K19" i="4"/>
  <c r="J20" i="4"/>
  <c r="K20" i="4"/>
  <c r="K15" i="4"/>
  <c r="J15" i="4"/>
  <c r="J4" i="9" l="1"/>
  <c r="K14" i="4"/>
  <c r="J14" i="4"/>
  <c r="K13" i="4"/>
  <c r="J13" i="4"/>
  <c r="K12" i="4"/>
  <c r="J12" i="4"/>
  <c r="K11" i="4"/>
  <c r="J11" i="4"/>
  <c r="K10" i="4"/>
  <c r="J10" i="4"/>
  <c r="K9" i="4"/>
  <c r="J9" i="4"/>
  <c r="K8" i="4"/>
  <c r="J8" i="4"/>
  <c r="K7" i="4"/>
  <c r="J7" i="4"/>
  <c r="K6" i="4"/>
  <c r="J6" i="4"/>
  <c r="K5" i="4"/>
  <c r="J5" i="4"/>
  <c r="J4" i="4"/>
  <c r="K4" i="4"/>
  <c r="I20" i="12"/>
  <c r="I19" i="12"/>
  <c r="I18" i="12"/>
  <c r="I17" i="12"/>
  <c r="I16" i="12"/>
  <c r="H20" i="12"/>
  <c r="H19" i="12"/>
  <c r="H18" i="12"/>
  <c r="H17" i="12"/>
  <c r="H16" i="12"/>
  <c r="I15" i="12"/>
  <c r="H15" i="12"/>
  <c r="H20" i="1"/>
  <c r="I20" i="1"/>
  <c r="H19" i="1"/>
  <c r="I19" i="1"/>
  <c r="H18" i="1"/>
  <c r="I18" i="1"/>
  <c r="H17" i="1"/>
  <c r="I17" i="1"/>
  <c r="H16" i="1"/>
  <c r="I16" i="1"/>
  <c r="H15" i="1"/>
  <c r="I15" i="1"/>
  <c r="F9" i="1"/>
  <c r="F4" i="1"/>
  <c r="H15" i="3"/>
  <c r="H21" i="3"/>
  <c r="I21" i="3"/>
  <c r="I16" i="3"/>
  <c r="I17" i="3"/>
  <c r="I18" i="3"/>
  <c r="I19" i="3"/>
  <c r="I20" i="3"/>
  <c r="I15" i="3"/>
  <c r="H20" i="3"/>
  <c r="H19" i="3"/>
  <c r="H18" i="3"/>
  <c r="H17" i="3"/>
  <c r="H16" i="3"/>
  <c r="F4" i="3"/>
  <c r="K4" i="3" s="1"/>
  <c r="I14" i="2"/>
  <c r="H14" i="2"/>
  <c r="H16" i="2"/>
  <c r="I16" i="2"/>
  <c r="H17" i="2"/>
  <c r="I17" i="2"/>
  <c r="H18" i="2"/>
  <c r="I18" i="2"/>
  <c r="H19" i="2"/>
  <c r="I19" i="2"/>
  <c r="H20" i="2"/>
  <c r="I20" i="2"/>
  <c r="I15" i="2"/>
  <c r="H15" i="2"/>
  <c r="K9" i="2"/>
  <c r="F4" i="2"/>
  <c r="H14" i="7"/>
  <c r="I14" i="7"/>
  <c r="I15" i="7"/>
  <c r="H16" i="7"/>
  <c r="I16" i="7"/>
  <c r="H17" i="7"/>
  <c r="I17" i="7"/>
  <c r="H18" i="7"/>
  <c r="I18" i="7"/>
  <c r="H19" i="7"/>
  <c r="I19" i="7"/>
  <c r="I20" i="7"/>
  <c r="H15" i="7"/>
  <c r="F9" i="7"/>
  <c r="F4" i="7"/>
  <c r="H16" i="5"/>
  <c r="I16" i="5"/>
  <c r="H17" i="5"/>
  <c r="I17" i="5"/>
  <c r="H18" i="5"/>
  <c r="I18" i="5"/>
  <c r="H19" i="5"/>
  <c r="I19" i="5"/>
  <c r="H20" i="5"/>
  <c r="I20" i="5"/>
  <c r="I15" i="5"/>
  <c r="H15" i="5"/>
  <c r="F4" i="5"/>
  <c r="F9" i="10"/>
  <c r="H17" i="10"/>
  <c r="I17" i="10"/>
  <c r="I14" i="10"/>
  <c r="H14" i="10"/>
  <c r="I15" i="10"/>
  <c r="H15" i="10"/>
  <c r="F4" i="10"/>
  <c r="H16" i="10"/>
  <c r="I16" i="10"/>
  <c r="H18" i="10"/>
  <c r="I18" i="10"/>
  <c r="H19" i="10"/>
  <c r="I19" i="10"/>
  <c r="H20" i="10"/>
  <c r="I20" i="10"/>
  <c r="F11" i="10"/>
  <c r="H16" i="9"/>
  <c r="I16" i="9"/>
  <c r="H17" i="9"/>
  <c r="I17" i="9"/>
  <c r="H18" i="9"/>
  <c r="I18" i="9"/>
  <c r="H19" i="9"/>
  <c r="I19" i="9"/>
  <c r="H20" i="9"/>
  <c r="I20" i="9"/>
  <c r="I15" i="9"/>
  <c r="H15" i="9"/>
  <c r="F9" i="9"/>
  <c r="K9" i="9" s="1"/>
  <c r="F11" i="9"/>
  <c r="K11" i="9" s="1"/>
  <c r="F4" i="9"/>
  <c r="K4" i="9" s="1"/>
  <c r="F9" i="6"/>
  <c r="I18" i="6"/>
  <c r="I21" i="6"/>
  <c r="H21" i="6"/>
  <c r="H16" i="6"/>
  <c r="I16" i="6"/>
  <c r="H17" i="6"/>
  <c r="I17" i="6"/>
  <c r="H18" i="6"/>
  <c r="H19" i="6"/>
  <c r="I19" i="6"/>
  <c r="H20" i="6"/>
  <c r="I20" i="6"/>
  <c r="I15" i="6"/>
  <c r="H15" i="6"/>
  <c r="F4" i="6"/>
  <c r="F4" i="11"/>
  <c r="H16" i="11"/>
  <c r="I16" i="11"/>
  <c r="H17" i="11"/>
  <c r="I17" i="11"/>
  <c r="H18" i="11"/>
  <c r="I18" i="11"/>
  <c r="H19" i="11"/>
  <c r="I19" i="11"/>
  <c r="H20" i="11"/>
  <c r="I20" i="11"/>
  <c r="I15" i="11"/>
  <c r="H15" i="11"/>
  <c r="I21" i="8"/>
  <c r="I15" i="8"/>
  <c r="I20" i="8"/>
  <c r="I19" i="8"/>
  <c r="I18" i="8"/>
  <c r="I17" i="8"/>
  <c r="I16" i="8"/>
  <c r="H5" i="8"/>
  <c r="F4" i="8"/>
  <c r="H4" i="8" s="1"/>
  <c r="H20" i="8"/>
  <c r="H19" i="8"/>
  <c r="H18" i="8"/>
  <c r="H17" i="8"/>
  <c r="H16" i="8"/>
  <c r="H15" i="8"/>
  <c r="H15" i="4"/>
  <c r="I7" i="4"/>
  <c r="I21" i="4"/>
  <c r="H16" i="4"/>
  <c r="H17" i="4"/>
  <c r="H18" i="4"/>
  <c r="I18" i="4"/>
  <c r="H19" i="4"/>
  <c r="I19" i="4"/>
  <c r="H20" i="4"/>
  <c r="I20" i="4"/>
  <c r="F9" i="4"/>
  <c r="F4" i="4"/>
  <c r="I21" i="11"/>
  <c r="H21" i="11"/>
  <c r="I21" i="9"/>
  <c r="H21" i="9"/>
  <c r="K21" i="9" s="1"/>
  <c r="I21" i="1"/>
  <c r="H21" i="1"/>
  <c r="H21" i="8"/>
  <c r="I21" i="7"/>
  <c r="H21" i="7"/>
  <c r="I21" i="5"/>
  <c r="H21" i="5"/>
  <c r="H21" i="4"/>
  <c r="I21" i="10"/>
  <c r="H21" i="10"/>
  <c r="I5" i="12"/>
  <c r="E4" i="12"/>
  <c r="B4" i="12"/>
  <c r="K4" i="8" l="1"/>
  <c r="I4" i="12"/>
  <c r="E9" i="5"/>
  <c r="I9" i="5" s="1"/>
  <c r="C9" i="5"/>
  <c r="H9" i="5" s="1"/>
  <c r="E4" i="5"/>
  <c r="I4" i="5" s="1"/>
  <c r="B9" i="5"/>
  <c r="B4" i="5"/>
  <c r="E9" i="4"/>
  <c r="I9" i="4" s="1"/>
  <c r="E4" i="4"/>
  <c r="I4" i="4" s="1"/>
  <c r="E4" i="3"/>
  <c r="I4" i="3" s="1"/>
  <c r="C4" i="3"/>
  <c r="H4" i="3" s="1"/>
  <c r="B4" i="3"/>
  <c r="C4" i="12"/>
  <c r="H4" i="12" s="1"/>
  <c r="C9" i="12"/>
  <c r="H9" i="12" s="1"/>
  <c r="B4" i="10"/>
  <c r="C4" i="10"/>
  <c r="H4" i="10" s="1"/>
  <c r="E4" i="10"/>
  <c r="I4" i="10" s="1"/>
  <c r="E9" i="10"/>
  <c r="I9" i="10" s="1"/>
  <c r="C9" i="10"/>
  <c r="H9" i="10" s="1"/>
  <c r="B9" i="10"/>
  <c r="B4" i="2"/>
  <c r="C4" i="2"/>
  <c r="H4" i="2" s="1"/>
  <c r="E4" i="2"/>
  <c r="I4" i="2" s="1"/>
  <c r="E7" i="11"/>
  <c r="I7" i="11" s="1"/>
  <c r="C7" i="11"/>
  <c r="H7" i="11" s="1"/>
  <c r="B7" i="11"/>
  <c r="H8" i="11"/>
  <c r="I8" i="11"/>
  <c r="H9" i="11"/>
  <c r="I9" i="11"/>
  <c r="C4" i="11"/>
  <c r="H4" i="11" s="1"/>
  <c r="E4" i="11"/>
  <c r="I4" i="11" s="1"/>
  <c r="B4" i="11"/>
  <c r="C9" i="9"/>
  <c r="H9" i="9" s="1"/>
  <c r="E9" i="9"/>
  <c r="B9" i="9"/>
  <c r="B4" i="8"/>
  <c r="E4" i="8"/>
  <c r="I4" i="8" s="1"/>
  <c r="B4" i="7"/>
  <c r="E4" i="7"/>
  <c r="I4" i="7" s="1"/>
  <c r="C4" i="5"/>
  <c r="H4" i="5" s="1"/>
  <c r="B4" i="4"/>
  <c r="C9" i="4"/>
  <c r="H9" i="4" s="1"/>
  <c r="B8" i="4"/>
  <c r="B9" i="4" s="1"/>
  <c r="C20" i="7"/>
  <c r="H20" i="7" s="1"/>
  <c r="C4" i="7"/>
  <c r="H4" i="7" s="1"/>
  <c r="H7" i="5"/>
  <c r="C4" i="4"/>
  <c r="H4" i="4" s="1"/>
  <c r="I14" i="12"/>
  <c r="H14" i="12"/>
  <c r="I13" i="12"/>
  <c r="H13" i="12"/>
  <c r="I12" i="12"/>
  <c r="H12" i="12"/>
  <c r="I11" i="12"/>
  <c r="H11" i="12"/>
  <c r="I10" i="12"/>
  <c r="H10" i="12"/>
  <c r="I9" i="12"/>
  <c r="I8" i="12"/>
  <c r="H8" i="12"/>
  <c r="I7" i="12"/>
  <c r="H7" i="12"/>
  <c r="I6" i="12"/>
  <c r="H6" i="12"/>
  <c r="H5" i="12"/>
  <c r="I13" i="10"/>
  <c r="H13" i="10"/>
  <c r="I12" i="10"/>
  <c r="H12" i="10"/>
  <c r="I11" i="10"/>
  <c r="H11" i="10"/>
  <c r="I10" i="10"/>
  <c r="H10" i="10"/>
  <c r="I8" i="10"/>
  <c r="H8" i="10"/>
  <c r="I7" i="10"/>
  <c r="H7" i="10"/>
  <c r="I6" i="10"/>
  <c r="H6" i="10"/>
  <c r="I5" i="10"/>
  <c r="H5" i="10"/>
  <c r="I14" i="11"/>
  <c r="H14" i="11"/>
  <c r="I13" i="11"/>
  <c r="H13" i="11"/>
  <c r="I12" i="11"/>
  <c r="H12" i="11"/>
  <c r="I11" i="11"/>
  <c r="H11" i="11"/>
  <c r="I10" i="11"/>
  <c r="H10" i="11"/>
  <c r="I6" i="11"/>
  <c r="H6" i="11"/>
  <c r="I5" i="11"/>
  <c r="H5" i="11"/>
  <c r="I14" i="9"/>
  <c r="H14" i="9"/>
  <c r="I13" i="9"/>
  <c r="H13" i="9"/>
  <c r="I12" i="9"/>
  <c r="H12" i="9"/>
  <c r="I11" i="9"/>
  <c r="H11" i="9"/>
  <c r="I10" i="9"/>
  <c r="H10" i="9"/>
  <c r="I8" i="9"/>
  <c r="H8" i="9"/>
  <c r="I7" i="9"/>
  <c r="H7" i="9"/>
  <c r="I6" i="9"/>
  <c r="H6" i="9"/>
  <c r="I5" i="9"/>
  <c r="H5" i="9"/>
  <c r="I4" i="9"/>
  <c r="H4" i="9"/>
  <c r="I14" i="8"/>
  <c r="H14" i="8"/>
  <c r="I13" i="8"/>
  <c r="H13" i="8"/>
  <c r="I12" i="8"/>
  <c r="H12" i="8"/>
  <c r="I11" i="8"/>
  <c r="H11" i="8"/>
  <c r="I10" i="8"/>
  <c r="H10" i="8"/>
  <c r="I9" i="8"/>
  <c r="H9" i="8"/>
  <c r="I6" i="8"/>
  <c r="H6" i="8"/>
  <c r="I5" i="8"/>
  <c r="I13" i="7"/>
  <c r="H13" i="7"/>
  <c r="I12" i="7"/>
  <c r="H12" i="7"/>
  <c r="I11" i="7"/>
  <c r="H11" i="7"/>
  <c r="I10" i="7"/>
  <c r="H10" i="7"/>
  <c r="I9" i="7"/>
  <c r="H9" i="7"/>
  <c r="I8" i="7"/>
  <c r="H8" i="7"/>
  <c r="I7" i="7"/>
  <c r="H7" i="7"/>
  <c r="I6" i="7"/>
  <c r="H6" i="7"/>
  <c r="I5" i="7"/>
  <c r="H5" i="7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I7" i="6"/>
  <c r="H7" i="6"/>
  <c r="I6" i="6"/>
  <c r="H6" i="6"/>
  <c r="I5" i="6"/>
  <c r="H5" i="6"/>
  <c r="I4" i="6"/>
  <c r="H4" i="6"/>
  <c r="I14" i="5"/>
  <c r="H14" i="5"/>
  <c r="I13" i="5"/>
  <c r="H13" i="5"/>
  <c r="I12" i="5"/>
  <c r="H12" i="5"/>
  <c r="I11" i="5"/>
  <c r="H11" i="5"/>
  <c r="I10" i="5"/>
  <c r="H10" i="5"/>
  <c r="I8" i="5"/>
  <c r="H8" i="5"/>
  <c r="I7" i="5"/>
  <c r="I6" i="5"/>
  <c r="H6" i="5"/>
  <c r="I5" i="5"/>
  <c r="H5" i="5"/>
  <c r="I14" i="4"/>
  <c r="H14" i="4"/>
  <c r="I13" i="4"/>
  <c r="H13" i="4"/>
  <c r="I12" i="4"/>
  <c r="H12" i="4"/>
  <c r="I11" i="4"/>
  <c r="H11" i="4"/>
  <c r="I10" i="4"/>
  <c r="H10" i="4"/>
  <c r="I8" i="4"/>
  <c r="H8" i="4"/>
  <c r="H7" i="4"/>
  <c r="I6" i="4"/>
  <c r="H6" i="4"/>
  <c r="I5" i="4"/>
  <c r="H5" i="4"/>
  <c r="I14" i="3"/>
  <c r="H14" i="3"/>
  <c r="I13" i="3"/>
  <c r="H13" i="3"/>
  <c r="I12" i="3"/>
  <c r="H12" i="3"/>
  <c r="I11" i="3"/>
  <c r="H11" i="3"/>
  <c r="I10" i="3"/>
  <c r="H10" i="3"/>
  <c r="I9" i="3"/>
  <c r="H9" i="3"/>
  <c r="I6" i="3"/>
  <c r="H6" i="3"/>
  <c r="I5" i="3"/>
  <c r="H5" i="3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I4" i="1"/>
  <c r="H4" i="1"/>
  <c r="I9" i="9" l="1"/>
</calcChain>
</file>

<file path=xl/sharedStrings.xml><?xml version="1.0" encoding="utf-8"?>
<sst xmlns="http://schemas.openxmlformats.org/spreadsheetml/2006/main" count="448" uniqueCount="50">
  <si>
    <t>Y-o-Y</t>
  </si>
  <si>
    <t>Q-o-Q</t>
  </si>
  <si>
    <t>Operating Profit</t>
  </si>
  <si>
    <t>Net Profit</t>
  </si>
  <si>
    <t>Gross NPA %</t>
  </si>
  <si>
    <t>NET NPA</t>
  </si>
  <si>
    <t>NET NPA %</t>
  </si>
  <si>
    <t>Total RWA</t>
  </si>
  <si>
    <t>CRAR %</t>
  </si>
  <si>
    <t>CET 1 %</t>
  </si>
  <si>
    <t>Return on Assets (RoA)</t>
  </si>
  <si>
    <t>Net Interest Income (NII)</t>
  </si>
  <si>
    <t>Parameters</t>
  </si>
  <si>
    <t>PCR (Excl. TWO)</t>
  </si>
  <si>
    <t>Total Business (Global)</t>
  </si>
  <si>
    <t>Total Advances (Global)</t>
  </si>
  <si>
    <t>Total Deposits (Global)</t>
  </si>
  <si>
    <t>Gross NPA</t>
  </si>
  <si>
    <t>CASA Deposits</t>
  </si>
  <si>
    <t>Savings Deposits</t>
  </si>
  <si>
    <t>Current Deposits</t>
  </si>
  <si>
    <t>PCR (excl. TWO)</t>
  </si>
  <si>
    <t>Total Credit RWA</t>
  </si>
  <si>
    <t>NA</t>
  </si>
  <si>
    <t>(In %)</t>
  </si>
  <si>
    <t>For the Quarter (In ₹ Crore)</t>
  </si>
  <si>
    <t>-</t>
  </si>
  <si>
    <t>bps</t>
  </si>
  <si>
    <t>Bifurcation not available</t>
  </si>
  <si>
    <t>Net Advances</t>
  </si>
  <si>
    <t>.</t>
  </si>
  <si>
    <t>Bank of Baroda Performance - Sept 2025</t>
  </si>
  <si>
    <t>Bank of India Performance - Sept 2025</t>
  </si>
  <si>
    <t>Bank of Maharashtra Performance - Sept 2025</t>
  </si>
  <si>
    <t>Central Bank of India Performance - Sept 2025</t>
  </si>
  <si>
    <t>Canara Bank Performance - Sept 2025</t>
  </si>
  <si>
    <t>Indian Bank Performance - Sept 2025</t>
  </si>
  <si>
    <t>Indian Overseas Bank Performance - Sept 2025</t>
  </si>
  <si>
    <t>Punjab National Bank Performance - Sept 2025</t>
  </si>
  <si>
    <t>Punjab &amp; Sind Bank Performance - Sept 2025</t>
  </si>
  <si>
    <t>Union Bank of India Performance - Sept 2025</t>
  </si>
  <si>
    <t>UCO Bank Performance - Sept 2025</t>
  </si>
  <si>
    <t>State Bank of India Performance - Sept 2025</t>
  </si>
  <si>
    <t xml:space="preserve">Total Deposits </t>
  </si>
  <si>
    <t xml:space="preserve">Total Business </t>
  </si>
  <si>
    <t xml:space="preserve">Total Advances </t>
  </si>
  <si>
    <t>Gross Advances</t>
  </si>
  <si>
    <t>For Q1 FY 26, Bank had opted for New Tax Regime</t>
  </si>
  <si>
    <t>Slippage Ratio %</t>
  </si>
  <si>
    <t>PCR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</si>
</sst>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sz val="12"/>
      <name val="Arial Narrow"/>
      <family val="2"/>
    </font>
    <font>
      <b/>
      <sz val="11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4" fontId="2" fillId="0" borderId="15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17" fontId="1" fillId="0" borderId="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3" fontId="2" fillId="0" borderId="14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7" fontId="1" fillId="0" borderId="2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4" fontId="2" fillId="0" borderId="20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" fontId="4" fillId="0" borderId="11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15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2" fillId="0" borderId="16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164" fontId="2" fillId="0" borderId="20" xfId="0" applyNumberFormat="1" applyFont="1" applyBorder="1" applyAlignment="1">
      <alignment horizontal="right" vertical="center"/>
    </xf>
    <xf numFmtId="164" fontId="2" fillId="0" borderId="2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" fillId="0" borderId="22" xfId="0" applyNumberFormat="1" applyFont="1" applyBorder="1" applyAlignment="1">
      <alignment horizontal="right" vertical="center"/>
    </xf>
    <xf numFmtId="4" fontId="2" fillId="0" borderId="17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0" fontId="1" fillId="0" borderId="27" xfId="0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right" vertical="center"/>
    </xf>
    <xf numFmtId="4" fontId="2" fillId="0" borderId="28" xfId="0" applyNumberFormat="1" applyFont="1" applyBorder="1" applyAlignment="1">
      <alignment horizontal="right" vertical="center"/>
    </xf>
    <xf numFmtId="164" fontId="2" fillId="0" borderId="25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4" fontId="2" fillId="0" borderId="29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7" fontId="1" fillId="0" borderId="19" xfId="0" applyNumberFormat="1" applyFont="1" applyBorder="1" applyAlignment="1">
      <alignment horizontal="center" vertical="center"/>
    </xf>
    <xf numFmtId="17" fontId="1" fillId="0" borderId="14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vertical="center"/>
    </xf>
    <xf numFmtId="164" fontId="2" fillId="0" borderId="2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" fontId="2" fillId="0" borderId="29" xfId="0" applyNumberFormat="1" applyFont="1" applyBorder="1" applyAlignment="1">
      <alignment horizontal="right" vertical="center"/>
    </xf>
    <xf numFmtId="164" fontId="2" fillId="0" borderId="27" xfId="0" applyNumberFormat="1" applyFont="1" applyBorder="1" applyAlignment="1">
      <alignment horizontal="right" vertical="center"/>
    </xf>
    <xf numFmtId="3" fontId="2" fillId="0" borderId="20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1" fillId="0" borderId="2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0" fontId="3" fillId="2" borderId="37" xfId="0" applyFont="1" applyFill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right" vertical="center"/>
    </xf>
    <xf numFmtId="3" fontId="2" fillId="0" borderId="22" xfId="0" applyNumberFormat="1" applyFont="1" applyBorder="1" applyAlignment="1">
      <alignment horizontal="right" vertical="center"/>
    </xf>
    <xf numFmtId="3" fontId="2" fillId="0" borderId="38" xfId="0" applyNumberFormat="1" applyFont="1" applyBorder="1" applyAlignment="1">
      <alignment horizontal="right" vertical="center"/>
    </xf>
    <xf numFmtId="4" fontId="2" fillId="0" borderId="38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7" fontId="7" fillId="0" borderId="19" xfId="0" applyNumberFormat="1" applyFont="1" applyBorder="1" applyAlignment="1">
      <alignment horizontal="center" vertical="center"/>
    </xf>
    <xf numFmtId="17" fontId="7" fillId="0" borderId="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vertical="center"/>
    </xf>
    <xf numFmtId="3" fontId="6" fillId="0" borderId="25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24" xfId="0" applyNumberFormat="1" applyFont="1" applyBorder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44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horizontal="right" vertical="center"/>
    </xf>
    <xf numFmtId="164" fontId="6" fillId="0" borderId="13" xfId="0" applyNumberFormat="1" applyFont="1" applyBorder="1" applyAlignment="1">
      <alignment horizontal="right" vertical="center"/>
    </xf>
    <xf numFmtId="164" fontId="6" fillId="0" borderId="28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horizontal="right" vertical="center"/>
    </xf>
    <xf numFmtId="4" fontId="6" fillId="0" borderId="28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3" fontId="6" fillId="0" borderId="21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vertical="center"/>
    </xf>
    <xf numFmtId="3" fontId="6" fillId="0" borderId="42" xfId="0" applyNumberFormat="1" applyFont="1" applyBorder="1" applyAlignment="1">
      <alignment horizontal="right" vertical="center"/>
    </xf>
    <xf numFmtId="4" fontId="6" fillId="0" borderId="45" xfId="0" applyNumberFormat="1" applyFont="1" applyBorder="1" applyAlignment="1">
      <alignment horizontal="right" vertical="center"/>
    </xf>
    <xf numFmtId="4" fontId="6" fillId="0" borderId="29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horizontal="right" vertical="center"/>
    </xf>
    <xf numFmtId="164" fontId="6" fillId="0" borderId="25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31" xfId="0" applyNumberFormat="1" applyFont="1" applyBorder="1" applyAlignment="1">
      <alignment horizontal="right" vertical="center"/>
    </xf>
    <xf numFmtId="4" fontId="6" fillId="0" borderId="1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0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164" fontId="6" fillId="0" borderId="8" xfId="0" applyNumberFormat="1" applyFont="1" applyBorder="1" applyAlignment="1">
      <alignment horizontal="right" vertical="center"/>
    </xf>
    <xf numFmtId="164" fontId="6" fillId="0" borderId="27" xfId="0" applyNumberFormat="1" applyFont="1" applyBorder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4" fontId="6" fillId="0" borderId="46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30" xfId="0" applyNumberFormat="1" applyFont="1" applyBorder="1" applyAlignment="1">
      <alignment horizontal="right" vertical="center"/>
    </xf>
    <xf numFmtId="3" fontId="2" fillId="0" borderId="47" xfId="0" applyNumberFormat="1" applyFont="1" applyBorder="1" applyAlignment="1">
      <alignment horizontal="right" vertical="center"/>
    </xf>
    <xf numFmtId="4" fontId="2" fillId="0" borderId="47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30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17" fontId="1" fillId="0" borderId="1" xfId="0" applyNumberFormat="1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0" borderId="47" xfId="0" applyNumberFormat="1" applyFont="1" applyBorder="1" applyAlignment="1">
      <alignment horizontal="right" vertical="center"/>
    </xf>
    <xf numFmtId="164" fontId="2" fillId="0" borderId="4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233F7-B34B-45C4-854B-9E8B426F3A24}">
  <dimension ref="A1:L24"/>
  <sheetViews>
    <sheetView workbookViewId="0">
      <selection activeCell="L7" sqref="L7:L8"/>
    </sheetView>
  </sheetViews>
  <sheetFormatPr defaultColWidth="8.88671875" defaultRowHeight="14.4" x14ac:dyDescent="0.3"/>
  <cols>
    <col min="1" max="1" width="24.88671875" style="1" customWidth="1"/>
    <col min="2" max="2" width="12.44140625" style="1" hidden="1" customWidth="1"/>
    <col min="3" max="3" width="12.88671875" style="1" hidden="1" customWidth="1"/>
    <col min="4" max="4" width="12.88671875" style="1" customWidth="1"/>
    <col min="5" max="5" width="12.33203125" style="1" hidden="1" customWidth="1"/>
    <col min="6" max="7" width="12.33203125" style="1" customWidth="1"/>
    <col min="8" max="8" width="11.6640625" style="1" hidden="1" customWidth="1"/>
    <col min="9" max="9" width="12.109375" style="1" hidden="1" customWidth="1"/>
    <col min="10" max="10" width="13.5546875" style="1" customWidth="1"/>
    <col min="11" max="11" width="13" style="1" customWidth="1"/>
    <col min="12" max="12" width="11.33203125" style="1" customWidth="1"/>
    <col min="13" max="16384" width="8.88671875" style="1"/>
  </cols>
  <sheetData>
    <row r="1" spans="1:12" s="2" customFormat="1" ht="21" customHeight="1" thickBot="1" x14ac:dyDescent="0.35">
      <c r="A1" s="187" t="s">
        <v>31</v>
      </c>
      <c r="B1" s="188"/>
      <c r="C1" s="188"/>
      <c r="D1" s="188"/>
      <c r="E1" s="188"/>
      <c r="F1" s="188"/>
      <c r="G1" s="188"/>
      <c r="H1" s="188"/>
      <c r="I1" s="188"/>
      <c r="J1" s="188"/>
      <c r="K1" s="189"/>
    </row>
    <row r="2" spans="1:12" s="4" customFormat="1" ht="21.6" customHeight="1" x14ac:dyDescent="0.3">
      <c r="A2" s="182" t="s">
        <v>12</v>
      </c>
      <c r="B2" s="86"/>
      <c r="C2" s="184" t="s">
        <v>25</v>
      </c>
      <c r="D2" s="185"/>
      <c r="E2" s="185"/>
      <c r="F2" s="185"/>
      <c r="G2" s="186"/>
      <c r="H2" s="87" t="s">
        <v>0</v>
      </c>
      <c r="I2" s="88" t="s">
        <v>1</v>
      </c>
      <c r="J2" s="87" t="s">
        <v>0</v>
      </c>
      <c r="K2" s="88" t="s">
        <v>1</v>
      </c>
    </row>
    <row r="3" spans="1:12" s="4" customFormat="1" ht="17.399999999999999" customHeight="1" thickBot="1" x14ac:dyDescent="0.35">
      <c r="A3" s="183"/>
      <c r="B3" s="73">
        <v>45352</v>
      </c>
      <c r="C3" s="74">
        <v>45444</v>
      </c>
      <c r="D3" s="74">
        <v>45536</v>
      </c>
      <c r="E3" s="74">
        <v>45717</v>
      </c>
      <c r="F3" s="74">
        <v>45809</v>
      </c>
      <c r="G3" s="74">
        <v>45901</v>
      </c>
      <c r="H3" s="71" t="s">
        <v>24</v>
      </c>
      <c r="I3" s="72" t="s">
        <v>24</v>
      </c>
      <c r="J3" s="71" t="s">
        <v>24</v>
      </c>
      <c r="K3" s="72" t="s">
        <v>24</v>
      </c>
    </row>
    <row r="4" spans="1:12" s="2" customFormat="1" ht="18.600000000000001" customHeight="1" x14ac:dyDescent="0.3">
      <c r="A4" s="21" t="s">
        <v>14</v>
      </c>
      <c r="B4" s="38">
        <f t="shared" ref="B4:G4" si="0">B5+B6</f>
        <v>2425642</v>
      </c>
      <c r="C4" s="38">
        <f t="shared" si="0"/>
        <v>2387254</v>
      </c>
      <c r="D4" s="38">
        <f t="shared" si="0"/>
        <v>2515653</v>
      </c>
      <c r="E4" s="76">
        <f t="shared" si="0"/>
        <v>2702496</v>
      </c>
      <c r="F4" s="38">
        <f t="shared" si="0"/>
        <v>2642690</v>
      </c>
      <c r="G4" s="38">
        <f t="shared" si="0"/>
        <v>2778859</v>
      </c>
      <c r="H4" s="49">
        <f t="shared" ref="H4:H14" si="1">(F4-C4)/C4*100</f>
        <v>10.69999254373435</v>
      </c>
      <c r="I4" s="77">
        <f t="shared" ref="I4:I14" si="2">(F4-E4)/E4*100</f>
        <v>-2.2129912495707673</v>
      </c>
      <c r="J4" s="22">
        <f>(G4-D4)/D4*100</f>
        <v>10.46273075022668</v>
      </c>
      <c r="K4" s="177">
        <f>(G4-F4)/F4*100</f>
        <v>5.1526664118757779</v>
      </c>
      <c r="L4" s="37"/>
    </row>
    <row r="5" spans="1:12" s="2" customFormat="1" ht="18.600000000000001" customHeight="1" x14ac:dyDescent="0.3">
      <c r="A5" s="5" t="s">
        <v>16</v>
      </c>
      <c r="B5" s="30">
        <v>1335136</v>
      </c>
      <c r="C5" s="14">
        <v>1315573</v>
      </c>
      <c r="D5" s="14">
        <v>1372614</v>
      </c>
      <c r="E5" s="15">
        <v>1472035</v>
      </c>
      <c r="F5" s="14">
        <v>1435634</v>
      </c>
      <c r="G5" s="12">
        <v>1500012</v>
      </c>
      <c r="H5" s="50">
        <f t="shared" si="1"/>
        <v>9.1261374321303332</v>
      </c>
      <c r="I5" s="66">
        <f t="shared" si="2"/>
        <v>-2.4728352247059342</v>
      </c>
      <c r="J5" s="6">
        <f t="shared" ref="J5:J14" si="3">(G5-D5)/D5*100</f>
        <v>9.2814148770156795</v>
      </c>
      <c r="K5" s="83">
        <f>(G5-F5)/F5*100</f>
        <v>4.4842905643081732</v>
      </c>
    </row>
    <row r="6" spans="1:12" s="2" customFormat="1" ht="18.600000000000001" customHeight="1" x14ac:dyDescent="0.3">
      <c r="A6" s="32" t="s">
        <v>15</v>
      </c>
      <c r="B6" s="34">
        <v>1090506</v>
      </c>
      <c r="C6" s="14">
        <v>1071681</v>
      </c>
      <c r="D6" s="14">
        <v>1143039</v>
      </c>
      <c r="E6" s="15">
        <v>1230461</v>
      </c>
      <c r="F6" s="14">
        <v>1207056</v>
      </c>
      <c r="G6" s="12">
        <v>1278847</v>
      </c>
      <c r="H6" s="50">
        <f t="shared" si="1"/>
        <v>12.632023895170297</v>
      </c>
      <c r="I6" s="66">
        <f t="shared" si="2"/>
        <v>-1.9021326153368534</v>
      </c>
      <c r="J6" s="6">
        <f t="shared" si="3"/>
        <v>11.881309386643849</v>
      </c>
      <c r="K6" s="83">
        <f t="shared" ref="K6:K14" si="4">(G6-F6)/F6*100</f>
        <v>5.9476113784281752</v>
      </c>
    </row>
    <row r="7" spans="1:12" s="2" customFormat="1" ht="18.600000000000001" customHeight="1" x14ac:dyDescent="0.3">
      <c r="A7" s="5" t="s">
        <v>20</v>
      </c>
      <c r="B7" s="30">
        <v>76386</v>
      </c>
      <c r="C7" s="14">
        <v>66665</v>
      </c>
      <c r="D7" s="14"/>
      <c r="E7" s="15">
        <v>87778</v>
      </c>
      <c r="F7" s="14"/>
      <c r="G7" s="12"/>
      <c r="H7" s="50">
        <f t="shared" si="1"/>
        <v>-100</v>
      </c>
      <c r="I7" s="66">
        <f t="shared" si="2"/>
        <v>-100</v>
      </c>
      <c r="J7" s="6"/>
      <c r="K7" s="83"/>
      <c r="L7" s="4" t="s">
        <v>23</v>
      </c>
    </row>
    <row r="8" spans="1:12" s="2" customFormat="1" ht="18.600000000000001" customHeight="1" x14ac:dyDescent="0.3">
      <c r="A8" s="5" t="s">
        <v>19</v>
      </c>
      <c r="B8" s="30">
        <v>390014</v>
      </c>
      <c r="C8" s="14">
        <v>382354</v>
      </c>
      <c r="D8" s="14"/>
      <c r="E8" s="15">
        <v>408684</v>
      </c>
      <c r="F8" s="14"/>
      <c r="G8" s="12"/>
      <c r="H8" s="50">
        <f t="shared" si="1"/>
        <v>-100</v>
      </c>
      <c r="I8" s="66">
        <f t="shared" si="2"/>
        <v>-100</v>
      </c>
      <c r="J8" s="6"/>
      <c r="K8" s="83"/>
      <c r="L8" s="4" t="s">
        <v>23</v>
      </c>
    </row>
    <row r="9" spans="1:12" s="2" customFormat="1" ht="18.600000000000001" customHeight="1" x14ac:dyDescent="0.3">
      <c r="A9" s="5" t="s">
        <v>18</v>
      </c>
      <c r="B9" s="30">
        <v>466400</v>
      </c>
      <c r="C9" s="14">
        <v>449019</v>
      </c>
      <c r="D9" s="14">
        <v>458425</v>
      </c>
      <c r="E9" s="15">
        <v>496462</v>
      </c>
      <c r="F9" s="14">
        <v>473637</v>
      </c>
      <c r="G9" s="12">
        <v>488660</v>
      </c>
      <c r="H9" s="50">
        <f t="shared" si="1"/>
        <v>5.4826187755974694</v>
      </c>
      <c r="I9" s="66">
        <f t="shared" si="2"/>
        <v>-4.597532137404273</v>
      </c>
      <c r="J9" s="6">
        <f t="shared" si="3"/>
        <v>6.5954081910890556</v>
      </c>
      <c r="K9" s="83">
        <f t="shared" si="4"/>
        <v>3.1718383487776505</v>
      </c>
    </row>
    <row r="10" spans="1:12" s="2" customFormat="1" ht="18.600000000000001" customHeight="1" x14ac:dyDescent="0.3">
      <c r="A10" s="5" t="s">
        <v>2</v>
      </c>
      <c r="B10" s="30">
        <v>8106</v>
      </c>
      <c r="C10" s="14">
        <v>7161</v>
      </c>
      <c r="D10" s="14">
        <v>9477</v>
      </c>
      <c r="E10" s="15">
        <v>8132</v>
      </c>
      <c r="F10" s="14">
        <v>8236</v>
      </c>
      <c r="G10" s="12">
        <v>7576</v>
      </c>
      <c r="H10" s="50">
        <f t="shared" si="1"/>
        <v>15.011869850579529</v>
      </c>
      <c r="I10" s="66">
        <f t="shared" si="2"/>
        <v>1.2788981800295129</v>
      </c>
      <c r="J10" s="6">
        <f t="shared" si="3"/>
        <v>-20.059090429460799</v>
      </c>
      <c r="K10" s="83">
        <f t="shared" si="4"/>
        <v>-8.0135988343856237</v>
      </c>
    </row>
    <row r="11" spans="1:12" s="2" customFormat="1" ht="18.600000000000001" customHeight="1" x14ac:dyDescent="0.3">
      <c r="A11" s="5" t="s">
        <v>11</v>
      </c>
      <c r="B11" s="30">
        <v>11793</v>
      </c>
      <c r="C11" s="14">
        <v>11600</v>
      </c>
      <c r="D11" s="14">
        <v>11637</v>
      </c>
      <c r="E11" s="15">
        <v>11020</v>
      </c>
      <c r="F11" s="14">
        <v>11435</v>
      </c>
      <c r="G11" s="12">
        <v>11954</v>
      </c>
      <c r="H11" s="50">
        <f t="shared" si="1"/>
        <v>-1.4224137931034484</v>
      </c>
      <c r="I11" s="66">
        <f t="shared" si="2"/>
        <v>3.7658802177858441</v>
      </c>
      <c r="J11" s="6">
        <f t="shared" si="3"/>
        <v>2.7240697774340465</v>
      </c>
      <c r="K11" s="83">
        <f t="shared" si="4"/>
        <v>4.5386969829470925</v>
      </c>
    </row>
    <row r="12" spans="1:12" s="2" customFormat="1" ht="18.600000000000001" customHeight="1" x14ac:dyDescent="0.3">
      <c r="A12" s="5" t="s">
        <v>3</v>
      </c>
      <c r="B12" s="30">
        <v>4886</v>
      </c>
      <c r="C12" s="14">
        <v>4458</v>
      </c>
      <c r="D12" s="14">
        <v>5238</v>
      </c>
      <c r="E12" s="15">
        <v>5048</v>
      </c>
      <c r="F12" s="14">
        <v>4541</v>
      </c>
      <c r="G12" s="12">
        <v>4809</v>
      </c>
      <c r="H12" s="8">
        <f t="shared" si="1"/>
        <v>1.8618214445939882</v>
      </c>
      <c r="I12" s="67">
        <f t="shared" si="2"/>
        <v>-10.043581616481775</v>
      </c>
      <c r="J12" s="6">
        <f t="shared" si="3"/>
        <v>-8.1901489117983957</v>
      </c>
      <c r="K12" s="83">
        <f t="shared" si="4"/>
        <v>5.9017837480731119</v>
      </c>
    </row>
    <row r="13" spans="1:12" s="2" customFormat="1" ht="18.600000000000001" customHeight="1" x14ac:dyDescent="0.3">
      <c r="A13" s="5" t="s">
        <v>17</v>
      </c>
      <c r="B13" s="30">
        <v>31834</v>
      </c>
      <c r="C13" s="14">
        <v>30873</v>
      </c>
      <c r="D13" s="14">
        <v>28551</v>
      </c>
      <c r="E13" s="15">
        <v>27835</v>
      </c>
      <c r="F13" s="14">
        <v>27572</v>
      </c>
      <c r="G13" s="12">
        <v>27600</v>
      </c>
      <c r="H13" s="8">
        <f t="shared" si="1"/>
        <v>-10.692190587244518</v>
      </c>
      <c r="I13" s="67">
        <f t="shared" si="2"/>
        <v>-0.94485360158074372</v>
      </c>
      <c r="J13" s="6">
        <f t="shared" si="3"/>
        <v>-3.3308815803299354</v>
      </c>
      <c r="K13" s="83">
        <f t="shared" si="4"/>
        <v>0.10155229943420861</v>
      </c>
    </row>
    <row r="14" spans="1:12" s="2" customFormat="1" ht="18.600000000000001" customHeight="1" thickBot="1" x14ac:dyDescent="0.35">
      <c r="A14" s="18" t="s">
        <v>5</v>
      </c>
      <c r="B14" s="31">
        <v>7213</v>
      </c>
      <c r="C14" s="19">
        <v>7232</v>
      </c>
      <c r="D14" s="19">
        <v>6764</v>
      </c>
      <c r="E14" s="20">
        <v>6994</v>
      </c>
      <c r="F14" s="19">
        <v>7158</v>
      </c>
      <c r="G14" s="166">
        <v>7141</v>
      </c>
      <c r="H14" s="167">
        <f t="shared" si="1"/>
        <v>-1.0232300884955752</v>
      </c>
      <c r="I14" s="171">
        <f t="shared" si="2"/>
        <v>2.3448670288818989</v>
      </c>
      <c r="J14" s="169">
        <f t="shared" si="3"/>
        <v>5.5736250739207573</v>
      </c>
      <c r="K14" s="170">
        <f t="shared" si="4"/>
        <v>-0.23749650740430289</v>
      </c>
    </row>
    <row r="15" spans="1:12" s="2" customFormat="1" ht="18.600000000000001" customHeight="1" x14ac:dyDescent="0.3">
      <c r="A15" s="21" t="s">
        <v>4</v>
      </c>
      <c r="B15" s="26">
        <v>2.92</v>
      </c>
      <c r="C15" s="22">
        <v>2.88</v>
      </c>
      <c r="D15" s="22">
        <v>2.5</v>
      </c>
      <c r="E15" s="23">
        <v>2.2599999999999998</v>
      </c>
      <c r="F15" s="22">
        <v>2.2799999999999998</v>
      </c>
      <c r="G15" s="22">
        <v>2.16</v>
      </c>
      <c r="H15" s="49">
        <f t="shared" ref="H15:H20" si="5">F15-C15</f>
        <v>-0.60000000000000009</v>
      </c>
      <c r="I15" s="68">
        <f t="shared" ref="I15:I20" si="6">F15-E15</f>
        <v>2.0000000000000018E-2</v>
      </c>
      <c r="J15" s="43">
        <f>G15-D15</f>
        <v>-0.33999999999999986</v>
      </c>
      <c r="K15" s="78">
        <f>G15-F15</f>
        <v>-0.11999999999999966</v>
      </c>
      <c r="L15" s="2" t="s">
        <v>27</v>
      </c>
    </row>
    <row r="16" spans="1:12" s="2" customFormat="1" ht="18.600000000000001" customHeight="1" x14ac:dyDescent="0.3">
      <c r="A16" s="5" t="s">
        <v>6</v>
      </c>
      <c r="B16" s="25">
        <v>0.68</v>
      </c>
      <c r="C16" s="6">
        <v>0.69</v>
      </c>
      <c r="D16" s="6">
        <v>0.6</v>
      </c>
      <c r="E16" s="28">
        <v>0.57999999999999996</v>
      </c>
      <c r="F16" s="6">
        <v>0.6</v>
      </c>
      <c r="G16" s="6">
        <v>0.56999999999999995</v>
      </c>
      <c r="H16" s="53">
        <f t="shared" si="5"/>
        <v>-8.9999999999999969E-2</v>
      </c>
      <c r="I16" s="69">
        <f t="shared" si="6"/>
        <v>2.0000000000000018E-2</v>
      </c>
      <c r="J16" s="28">
        <f t="shared" ref="J16:J20" si="7">G16-D16</f>
        <v>-3.0000000000000027E-2</v>
      </c>
      <c r="K16" s="178">
        <f t="shared" ref="K16:K20" si="8">G16-F16</f>
        <v>-3.0000000000000027E-2</v>
      </c>
      <c r="L16" s="2" t="s">
        <v>27</v>
      </c>
    </row>
    <row r="17" spans="1:12" s="2" customFormat="1" ht="18.600000000000001" customHeight="1" x14ac:dyDescent="0.3">
      <c r="A17" s="32" t="s">
        <v>13</v>
      </c>
      <c r="B17" s="33">
        <v>77.34</v>
      </c>
      <c r="C17" s="6">
        <v>76.58</v>
      </c>
      <c r="D17" s="6">
        <v>76.31</v>
      </c>
      <c r="E17" s="3">
        <v>74.87</v>
      </c>
      <c r="F17" s="6">
        <v>74.040000000000006</v>
      </c>
      <c r="G17" s="6">
        <v>74.13</v>
      </c>
      <c r="H17" s="53">
        <f t="shared" si="5"/>
        <v>-2.539999999999992</v>
      </c>
      <c r="I17" s="69">
        <f t="shared" si="6"/>
        <v>-0.82999999999999829</v>
      </c>
      <c r="J17" s="28">
        <f t="shared" si="7"/>
        <v>-2.1800000000000068</v>
      </c>
      <c r="K17" s="178">
        <f t="shared" si="8"/>
        <v>8.99999999999892E-2</v>
      </c>
      <c r="L17" s="2" t="s">
        <v>27</v>
      </c>
    </row>
    <row r="18" spans="1:12" s="2" customFormat="1" ht="18.600000000000001" customHeight="1" x14ac:dyDescent="0.3">
      <c r="A18" s="5" t="s">
        <v>10</v>
      </c>
      <c r="B18" s="25">
        <v>1.25</v>
      </c>
      <c r="C18" s="6">
        <v>1.1299999999999999</v>
      </c>
      <c r="D18" s="6">
        <v>1.3</v>
      </c>
      <c r="E18" s="3">
        <v>1.1599999999999999</v>
      </c>
      <c r="F18" s="6">
        <v>1.03</v>
      </c>
      <c r="G18" s="6">
        <v>1.07</v>
      </c>
      <c r="H18" s="53">
        <f t="shared" si="5"/>
        <v>-9.9999999999999867E-2</v>
      </c>
      <c r="I18" s="69">
        <f t="shared" si="6"/>
        <v>-0.12999999999999989</v>
      </c>
      <c r="J18" s="28">
        <f t="shared" si="7"/>
        <v>-0.22999999999999998</v>
      </c>
      <c r="K18" s="178">
        <f t="shared" si="8"/>
        <v>4.0000000000000036E-2</v>
      </c>
      <c r="L18" s="2" t="s">
        <v>27</v>
      </c>
    </row>
    <row r="19" spans="1:12" s="2" customFormat="1" ht="18.600000000000001" customHeight="1" x14ac:dyDescent="0.3">
      <c r="A19" s="7" t="s">
        <v>8</v>
      </c>
      <c r="B19" s="24">
        <v>16.309999999999999</v>
      </c>
      <c r="C19" s="8">
        <v>16.82</v>
      </c>
      <c r="D19" s="8">
        <v>16.260000000000002</v>
      </c>
      <c r="E19" s="9">
        <v>17.190000000000001</v>
      </c>
      <c r="F19" s="8">
        <v>17.61</v>
      </c>
      <c r="G19" s="8">
        <v>16.54</v>
      </c>
      <c r="H19" s="53">
        <f t="shared" si="5"/>
        <v>0.78999999999999915</v>
      </c>
      <c r="I19" s="69">
        <f t="shared" si="6"/>
        <v>0.41999999999999815</v>
      </c>
      <c r="J19" s="28">
        <f t="shared" si="7"/>
        <v>0.27999999999999758</v>
      </c>
      <c r="K19" s="178">
        <f t="shared" si="8"/>
        <v>-1.0700000000000003</v>
      </c>
      <c r="L19" s="2" t="s">
        <v>27</v>
      </c>
    </row>
    <row r="20" spans="1:12" s="2" customFormat="1" ht="18.600000000000001" customHeight="1" x14ac:dyDescent="0.3">
      <c r="A20" s="5" t="s">
        <v>9</v>
      </c>
      <c r="B20" s="25">
        <v>12.54</v>
      </c>
      <c r="C20" s="6">
        <v>13.08</v>
      </c>
      <c r="D20" s="6">
        <v>12.67</v>
      </c>
      <c r="E20" s="3">
        <v>13.78</v>
      </c>
      <c r="F20" s="6">
        <v>14.12</v>
      </c>
      <c r="G20" s="6">
        <v>13.36</v>
      </c>
      <c r="H20" s="53">
        <f t="shared" si="5"/>
        <v>1.0399999999999991</v>
      </c>
      <c r="I20" s="69">
        <f t="shared" si="6"/>
        <v>0.33999999999999986</v>
      </c>
      <c r="J20" s="28">
        <f t="shared" si="7"/>
        <v>0.6899999999999995</v>
      </c>
      <c r="K20" s="178">
        <f t="shared" si="8"/>
        <v>-0.75999999999999979</v>
      </c>
      <c r="L20" s="2" t="s">
        <v>27</v>
      </c>
    </row>
    <row r="21" spans="1:12" s="2" customFormat="1" ht="18.600000000000001" customHeight="1" thickBot="1" x14ac:dyDescent="0.35">
      <c r="A21" s="36" t="s">
        <v>48</v>
      </c>
      <c r="B21" s="35">
        <v>735435</v>
      </c>
      <c r="C21" s="16" t="s">
        <v>23</v>
      </c>
      <c r="D21" s="84">
        <v>1.07</v>
      </c>
      <c r="E21" s="84" t="s">
        <v>23</v>
      </c>
      <c r="F21" s="84">
        <v>1.1599999999999999</v>
      </c>
      <c r="G21" s="63">
        <v>0.91</v>
      </c>
      <c r="H21" s="51" t="s">
        <v>26</v>
      </c>
      <c r="I21" s="70" t="s">
        <v>26</v>
      </c>
      <c r="J21" s="179">
        <f>G21-D21</f>
        <v>-0.16000000000000003</v>
      </c>
      <c r="K21" s="180">
        <f>G21-F21</f>
        <v>-0.24999999999999989</v>
      </c>
      <c r="L21" s="2" t="s">
        <v>27</v>
      </c>
    </row>
    <row r="24" spans="1:12" ht="15.6" x14ac:dyDescent="0.3">
      <c r="A24" s="181"/>
      <c r="B24" s="181"/>
      <c r="C24" s="181"/>
      <c r="D24" s="181"/>
      <c r="E24" s="181"/>
      <c r="F24" s="181"/>
      <c r="G24" s="181"/>
      <c r="H24" s="181"/>
      <c r="I24" s="181"/>
    </row>
  </sheetData>
  <mergeCells count="4">
    <mergeCell ref="A24:I24"/>
    <mergeCell ref="A2:A3"/>
    <mergeCell ref="C2:G2"/>
    <mergeCell ref="A1:K1"/>
  </mergeCells>
  <conditionalFormatting sqref="H4:I14">
    <cfRule type="iconSet" priority="29">
      <iconSet>
        <cfvo type="percent" val="0"/>
        <cfvo type="num" val="0"/>
        <cfvo type="num" val="0"/>
      </iconSet>
    </cfRule>
    <cfRule type="colorScale" priority="30">
      <colorScale>
        <cfvo type="num" val="&quot;&lt;0&quot;"/>
        <cfvo type="num" val="&quot;&gt;0&quot;"/>
        <color rgb="FFFF7128"/>
        <color rgb="FFFFEF9C"/>
      </colorScale>
    </cfRule>
    <cfRule type="cellIs" priority="31" stopIfTrue="1" operator="greaterThan">
      <formula>0</formula>
    </cfRule>
  </conditionalFormatting>
  <conditionalFormatting sqref="H21:I21">
    <cfRule type="iconSet" priority="6">
      <iconSet>
        <cfvo type="percent" val="0"/>
        <cfvo type="num" val="0"/>
        <cfvo type="num" val="0"/>
      </iconSet>
    </cfRule>
    <cfRule type="colorScale" priority="7">
      <colorScale>
        <cfvo type="num" val="&quot;&lt;0&quot;"/>
        <cfvo type="num" val="&quot;&gt;0&quot;"/>
        <color rgb="FFFF7128"/>
        <color rgb="FFFFEF9C"/>
      </colorScale>
    </cfRule>
    <cfRule type="cellIs" priority="8" stopIfTrue="1" operator="greaterThan">
      <formula>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" id="{CD21FD65-C388-454E-AC46-A3D4F18DFAE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27" id="{BEE96E54-5D91-42D6-B848-AC51C85DD1E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28" id="{746463D3-5ADF-40F7-85CC-FCF2ADB1594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32" id="{66A8E127-2A97-4C7F-A655-6360B457785A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H4:I14</xm:sqref>
        </x14:conditionalFormatting>
        <x14:conditionalFormatting xmlns:xm="http://schemas.microsoft.com/office/excel/2006/main">
          <x14:cfRule type="iconSet" priority="2" id="{ED7673EE-902C-4842-B6D9-718B463EDB1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H4:I21</xm:sqref>
        </x14:conditionalFormatting>
        <x14:conditionalFormatting xmlns:xm="http://schemas.microsoft.com/office/excel/2006/main">
          <x14:cfRule type="iconSet" priority="3" id="{C04577CD-87B6-4CF3-9174-F50071249A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4" id="{F8139943-FF2B-4072-91F4-2EA064C6E0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5" id="{E9354E15-CBE6-4CDE-8E73-FF636AA5084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9" id="{BE70D274-AA8E-4BAB-B262-6E8C97F368DF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H21:I21</xm:sqref>
        </x14:conditionalFormatting>
        <x14:conditionalFormatting xmlns:xm="http://schemas.microsoft.com/office/excel/2006/main">
          <x14:cfRule type="iconSet" priority="33" id="{87D68CC3-283A-42FB-8F70-92B7FD62A313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I15:I20</xm:sqref>
        </x14:conditionalFormatting>
        <x14:conditionalFormatting xmlns:xm="http://schemas.microsoft.com/office/excel/2006/main">
          <x14:cfRule type="iconSet" priority="1" id="{E86F5320-AA69-47E2-A3B0-1FB695E98E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J4:K21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C81DC-6851-40F9-8AF0-69BEE1406E88}">
  <dimension ref="A1:P21"/>
  <sheetViews>
    <sheetView zoomScaleNormal="100" workbookViewId="0">
      <selection activeCell="K29" sqref="K29"/>
    </sheetView>
  </sheetViews>
  <sheetFormatPr defaultColWidth="8.88671875" defaultRowHeight="14.4" x14ac:dyDescent="0.3"/>
  <cols>
    <col min="1" max="1" width="24.88671875" style="1" customWidth="1"/>
    <col min="2" max="2" width="12.6640625" style="1" hidden="1" customWidth="1"/>
    <col min="3" max="3" width="12.88671875" style="1" hidden="1" customWidth="1"/>
    <col min="4" max="4" width="12.88671875" style="1" customWidth="1"/>
    <col min="5" max="5" width="12.33203125" style="1" hidden="1" customWidth="1"/>
    <col min="6" max="7" width="13.33203125" style="1" customWidth="1"/>
    <col min="8" max="8" width="11.6640625" style="1" hidden="1" customWidth="1"/>
    <col min="9" max="9" width="12.109375" style="1" hidden="1" customWidth="1"/>
    <col min="10" max="11" width="12.109375" style="1" customWidth="1"/>
    <col min="12" max="12" width="9.5546875" style="1" customWidth="1"/>
    <col min="13" max="13" width="13" style="1" customWidth="1"/>
    <col min="14" max="14" width="11.33203125" style="1" customWidth="1"/>
    <col min="15" max="16384" width="8.88671875" style="1"/>
  </cols>
  <sheetData>
    <row r="1" spans="1:16" s="2" customFormat="1" ht="20.399999999999999" customHeight="1" thickBot="1" x14ac:dyDescent="0.35">
      <c r="A1" s="187" t="s">
        <v>40</v>
      </c>
      <c r="B1" s="188"/>
      <c r="C1" s="188"/>
      <c r="D1" s="188"/>
      <c r="E1" s="188"/>
      <c r="F1" s="188"/>
      <c r="G1" s="188"/>
      <c r="H1" s="188"/>
      <c r="I1" s="188"/>
      <c r="J1" s="188"/>
      <c r="K1" s="189"/>
    </row>
    <row r="2" spans="1:16" s="4" customFormat="1" ht="21.6" customHeight="1" x14ac:dyDescent="0.3">
      <c r="A2" s="190" t="s">
        <v>12</v>
      </c>
      <c r="B2" s="94"/>
      <c r="C2" s="209" t="s">
        <v>25</v>
      </c>
      <c r="D2" s="210"/>
      <c r="E2" s="210"/>
      <c r="F2" s="210"/>
      <c r="G2" s="211"/>
      <c r="H2" s="99" t="s">
        <v>0</v>
      </c>
      <c r="I2" s="93" t="s">
        <v>1</v>
      </c>
      <c r="J2" s="99" t="s">
        <v>0</v>
      </c>
      <c r="K2" s="100" t="s">
        <v>1</v>
      </c>
    </row>
    <row r="3" spans="1:16" s="4" customFormat="1" ht="18" customHeight="1" thickBot="1" x14ac:dyDescent="0.35">
      <c r="A3" s="202"/>
      <c r="B3" s="27">
        <v>45352</v>
      </c>
      <c r="C3" s="10">
        <v>45444</v>
      </c>
      <c r="D3" s="10">
        <v>45536</v>
      </c>
      <c r="E3" s="10">
        <v>45717</v>
      </c>
      <c r="F3" s="10">
        <v>45809</v>
      </c>
      <c r="G3" s="10">
        <v>45901</v>
      </c>
      <c r="H3" s="47" t="s">
        <v>24</v>
      </c>
      <c r="I3" s="65" t="s">
        <v>24</v>
      </c>
      <c r="J3" s="47" t="s">
        <v>24</v>
      </c>
      <c r="K3" s="48" t="s">
        <v>24</v>
      </c>
    </row>
    <row r="4" spans="1:16" s="2" customFormat="1" ht="18.600000000000001" customHeight="1" x14ac:dyDescent="0.3">
      <c r="A4" s="7" t="s">
        <v>14</v>
      </c>
      <c r="B4" s="29">
        <f t="shared" ref="B4:G4" si="0">B5+B6</f>
        <v>2126412</v>
      </c>
      <c r="C4" s="13">
        <f t="shared" si="0"/>
        <v>2108762</v>
      </c>
      <c r="D4" s="13">
        <f t="shared" si="0"/>
        <v>2140435</v>
      </c>
      <c r="E4" s="13">
        <f t="shared" si="0"/>
        <v>2255141</v>
      </c>
      <c r="F4" s="12">
        <f t="shared" si="0"/>
        <v>2214422</v>
      </c>
      <c r="G4" s="12">
        <f t="shared" si="0"/>
        <v>2209828</v>
      </c>
      <c r="H4" s="50">
        <f>(F4-C4)/C4*100</f>
        <v>5.0105227616961994</v>
      </c>
      <c r="I4" s="66">
        <f>(F4-E4)/E4*100</f>
        <v>-1.8056077203154923</v>
      </c>
      <c r="J4" s="50">
        <f>(G4-D4)/D4*100</f>
        <v>3.2420045458049414</v>
      </c>
      <c r="K4" s="52">
        <f>(G4-F4)/F4*100</f>
        <v>-0.20745819902439552</v>
      </c>
      <c r="M4" s="37"/>
      <c r="N4" s="37"/>
    </row>
    <row r="5" spans="1:16" s="2" customFormat="1" ht="18.600000000000001" customHeight="1" x14ac:dyDescent="0.3">
      <c r="A5" s="5" t="s">
        <v>16</v>
      </c>
      <c r="B5" s="30">
        <v>1221528</v>
      </c>
      <c r="C5" s="14">
        <v>1196548</v>
      </c>
      <c r="D5" s="14">
        <v>1211603</v>
      </c>
      <c r="E5" s="15">
        <v>1272247</v>
      </c>
      <c r="F5" s="14">
        <v>1239933</v>
      </c>
      <c r="G5" s="12">
        <v>1234621</v>
      </c>
      <c r="H5" s="50">
        <f t="shared" ref="H5:H14" si="1">(F5-C5)/C5*100</f>
        <v>3.6258470199273245</v>
      </c>
      <c r="I5" s="66">
        <f t="shared" ref="I5:I14" si="2">(F5-E5)/E5*100</f>
        <v>-2.5399155981503592</v>
      </c>
      <c r="J5" s="50">
        <f t="shared" ref="J5:J14" si="3">(G5-D5)/D5*100</f>
        <v>1.8997972108025483</v>
      </c>
      <c r="K5" s="52">
        <f t="shared" ref="K5:K14" si="4">(G5-F5)/F5*100</f>
        <v>-0.42841024474709521</v>
      </c>
      <c r="M5" s="4"/>
      <c r="P5" s="4"/>
    </row>
    <row r="6" spans="1:16" s="2" customFormat="1" ht="18.600000000000001" customHeight="1" x14ac:dyDescent="0.3">
      <c r="A6" s="32" t="s">
        <v>15</v>
      </c>
      <c r="B6" s="34">
        <v>904884</v>
      </c>
      <c r="C6" s="14">
        <v>912214</v>
      </c>
      <c r="D6" s="14">
        <v>928832</v>
      </c>
      <c r="E6" s="15">
        <v>982894</v>
      </c>
      <c r="F6" s="14">
        <v>974489</v>
      </c>
      <c r="G6" s="12">
        <v>975207</v>
      </c>
      <c r="H6" s="50">
        <f t="shared" si="1"/>
        <v>6.8267972208275687</v>
      </c>
      <c r="I6" s="66">
        <f t="shared" si="2"/>
        <v>-0.85512781642781421</v>
      </c>
      <c r="J6" s="50">
        <f t="shared" si="3"/>
        <v>4.9928297044029488</v>
      </c>
      <c r="K6" s="52">
        <f t="shared" si="4"/>
        <v>7.3679641329968834E-2</v>
      </c>
    </row>
    <row r="7" spans="1:16" s="2" customFormat="1" ht="18.600000000000001" customHeight="1" x14ac:dyDescent="0.3">
      <c r="A7" s="5" t="s">
        <v>20</v>
      </c>
      <c r="B7" s="30">
        <f>B9-B8</f>
        <v>57706</v>
      </c>
      <c r="C7" s="30">
        <f t="shared" ref="C7" si="5">C9-C8</f>
        <v>66941</v>
      </c>
      <c r="D7" s="12">
        <f>D9-D8</f>
        <v>67906</v>
      </c>
      <c r="E7" s="30">
        <f>E9-E8</f>
        <v>86409</v>
      </c>
      <c r="F7" s="14">
        <v>68570</v>
      </c>
      <c r="G7" s="12">
        <f>G9-G8</f>
        <v>63010</v>
      </c>
      <c r="H7" s="50">
        <f t="shared" ref="H7" si="6">(F7-C7)/C7*100</f>
        <v>2.4334862042694314</v>
      </c>
      <c r="I7" s="66">
        <f t="shared" ref="I7" si="7">(F7-E7)/E7*100</f>
        <v>-20.644840236549435</v>
      </c>
      <c r="J7" s="50">
        <f>(G7-D7)/D7*100</f>
        <v>-7.2099667186993788</v>
      </c>
      <c r="K7" s="52">
        <f>(G7-F7)/F7*100</f>
        <v>-8.1085022604637604</v>
      </c>
    </row>
    <row r="8" spans="1:16" s="2" customFormat="1" ht="18.600000000000001" customHeight="1" x14ac:dyDescent="0.3">
      <c r="A8" s="5" t="s">
        <v>19</v>
      </c>
      <c r="B8" s="30">
        <v>336349</v>
      </c>
      <c r="C8" s="30">
        <v>332539</v>
      </c>
      <c r="D8" s="30">
        <v>328389</v>
      </c>
      <c r="E8" s="14">
        <v>339916</v>
      </c>
      <c r="F8" s="15">
        <v>334475</v>
      </c>
      <c r="G8" s="13">
        <v>338844</v>
      </c>
      <c r="H8" s="50">
        <f t="shared" ref="H8:H9" si="8">(F8-C8)/C8*100</f>
        <v>0.58218735246091435</v>
      </c>
      <c r="I8" s="66">
        <f t="shared" ref="I8:I9" si="9">(F8-E8)/E8*100</f>
        <v>-1.6006895821320559</v>
      </c>
      <c r="J8" s="50">
        <f t="shared" si="3"/>
        <v>3.183724180773412</v>
      </c>
      <c r="K8" s="52">
        <f t="shared" si="4"/>
        <v>1.3062261753494282</v>
      </c>
    </row>
    <row r="9" spans="1:16" s="2" customFormat="1" ht="18.600000000000001" customHeight="1" x14ac:dyDescent="0.3">
      <c r="A9" s="5" t="s">
        <v>18</v>
      </c>
      <c r="B9" s="30">
        <v>394055</v>
      </c>
      <c r="C9" s="30">
        <v>399480</v>
      </c>
      <c r="D9" s="30">
        <v>396295</v>
      </c>
      <c r="E9" s="14">
        <v>426325</v>
      </c>
      <c r="F9" s="30">
        <v>403045</v>
      </c>
      <c r="G9" s="29">
        <v>401854</v>
      </c>
      <c r="H9" s="50">
        <f t="shared" si="8"/>
        <v>0.89241013317312501</v>
      </c>
      <c r="I9" s="66">
        <f t="shared" si="9"/>
        <v>-5.4606227643229932</v>
      </c>
      <c r="J9" s="50">
        <f t="shared" si="3"/>
        <v>1.4027429061683847</v>
      </c>
      <c r="K9" s="52">
        <f t="shared" si="4"/>
        <v>-0.29550050242528753</v>
      </c>
    </row>
    <row r="10" spans="1:16" s="2" customFormat="1" ht="18.600000000000001" customHeight="1" x14ac:dyDescent="0.3">
      <c r="A10" s="5" t="s">
        <v>2</v>
      </c>
      <c r="B10" s="30">
        <v>6533</v>
      </c>
      <c r="C10" s="14">
        <v>7785</v>
      </c>
      <c r="D10" s="14">
        <v>8113</v>
      </c>
      <c r="E10" s="15">
        <v>7700</v>
      </c>
      <c r="F10" s="14">
        <v>6909</v>
      </c>
      <c r="G10" s="12">
        <v>6814</v>
      </c>
      <c r="H10" s="50">
        <f t="shared" si="1"/>
        <v>-11.252408477842003</v>
      </c>
      <c r="I10" s="66">
        <f t="shared" si="2"/>
        <v>-10.272727272727272</v>
      </c>
      <c r="J10" s="50">
        <f t="shared" si="3"/>
        <v>-16.011339824972268</v>
      </c>
      <c r="K10" s="52">
        <f t="shared" si="4"/>
        <v>-1.3750180923433204</v>
      </c>
    </row>
    <row r="11" spans="1:16" s="2" customFormat="1" ht="18.600000000000001" customHeight="1" x14ac:dyDescent="0.3">
      <c r="A11" s="5" t="s">
        <v>11</v>
      </c>
      <c r="B11" s="30">
        <v>9437</v>
      </c>
      <c r="C11" s="14">
        <v>9412</v>
      </c>
      <c r="D11" s="14">
        <v>9047</v>
      </c>
      <c r="E11" s="15">
        <v>9514</v>
      </c>
      <c r="F11" s="14">
        <v>9113</v>
      </c>
      <c r="G11" s="12">
        <v>8812</v>
      </c>
      <c r="H11" s="50">
        <f t="shared" si="1"/>
        <v>-3.1767955801104977</v>
      </c>
      <c r="I11" s="66">
        <f t="shared" si="2"/>
        <v>-4.2148412865251208</v>
      </c>
      <c r="J11" s="50">
        <f t="shared" si="3"/>
        <v>-2.5975461478943296</v>
      </c>
      <c r="K11" s="52">
        <f t="shared" si="4"/>
        <v>-3.3029737737298364</v>
      </c>
    </row>
    <row r="12" spans="1:16" s="2" customFormat="1" ht="18.600000000000001" customHeight="1" x14ac:dyDescent="0.3">
      <c r="A12" s="5" t="s">
        <v>3</v>
      </c>
      <c r="B12" s="30">
        <v>3311</v>
      </c>
      <c r="C12" s="14">
        <v>3679</v>
      </c>
      <c r="D12" s="14">
        <v>4720</v>
      </c>
      <c r="E12" s="15">
        <v>4985</v>
      </c>
      <c r="F12" s="14">
        <v>4116</v>
      </c>
      <c r="G12" s="12">
        <v>4249</v>
      </c>
      <c r="H12" s="8">
        <f t="shared" si="1"/>
        <v>11.878227779287851</v>
      </c>
      <c r="I12" s="66">
        <f t="shared" si="2"/>
        <v>-17.432296890672017</v>
      </c>
      <c r="J12" s="50">
        <f t="shared" si="3"/>
        <v>-9.9788135593220328</v>
      </c>
      <c r="K12" s="52">
        <f t="shared" si="4"/>
        <v>3.231292517006803</v>
      </c>
    </row>
    <row r="13" spans="1:16" s="2" customFormat="1" ht="18.600000000000001" customHeight="1" x14ac:dyDescent="0.3">
      <c r="A13" s="5" t="s">
        <v>17</v>
      </c>
      <c r="B13" s="30">
        <v>43098</v>
      </c>
      <c r="C13" s="14">
        <v>41423</v>
      </c>
      <c r="D13" s="14">
        <v>40499</v>
      </c>
      <c r="E13" s="15">
        <v>35350</v>
      </c>
      <c r="F13" s="14">
        <v>34311</v>
      </c>
      <c r="G13" s="12">
        <v>32085</v>
      </c>
      <c r="H13" s="8">
        <f t="shared" si="1"/>
        <v>-17.169205513844965</v>
      </c>
      <c r="I13" s="66">
        <f t="shared" si="2"/>
        <v>-2.9391796322489392</v>
      </c>
      <c r="J13" s="50">
        <f t="shared" si="3"/>
        <v>-20.775821625225312</v>
      </c>
      <c r="K13" s="52">
        <f t="shared" si="4"/>
        <v>-6.4877153099589053</v>
      </c>
    </row>
    <row r="14" spans="1:16" s="2" customFormat="1" ht="18.600000000000001" customHeight="1" thickBot="1" x14ac:dyDescent="0.35">
      <c r="A14" s="18" t="s">
        <v>5</v>
      </c>
      <c r="B14" s="31">
        <v>8990</v>
      </c>
      <c r="C14" s="19">
        <v>7902</v>
      </c>
      <c r="D14" s="19">
        <v>8759</v>
      </c>
      <c r="E14" s="20">
        <v>5969</v>
      </c>
      <c r="F14" s="19">
        <v>5874</v>
      </c>
      <c r="G14" s="166">
        <v>5209</v>
      </c>
      <c r="H14" s="167">
        <f t="shared" si="1"/>
        <v>-25.664388762338646</v>
      </c>
      <c r="I14" s="163">
        <f t="shared" si="2"/>
        <v>-1.5915563746021111</v>
      </c>
      <c r="J14" s="175">
        <f t="shared" si="3"/>
        <v>-40.529740837995206</v>
      </c>
      <c r="K14" s="176">
        <f t="shared" si="4"/>
        <v>-11.3210759278175</v>
      </c>
    </row>
    <row r="15" spans="1:16" s="2" customFormat="1" ht="18.600000000000001" customHeight="1" x14ac:dyDescent="0.3">
      <c r="A15" s="21" t="s">
        <v>4</v>
      </c>
      <c r="B15" s="26">
        <v>4.76</v>
      </c>
      <c r="C15" s="22">
        <v>4.54</v>
      </c>
      <c r="D15" s="22">
        <v>4.3600000000000003</v>
      </c>
      <c r="E15" s="43">
        <v>3.6</v>
      </c>
      <c r="F15" s="22">
        <v>3.52</v>
      </c>
      <c r="G15" s="22">
        <v>3.29</v>
      </c>
      <c r="H15" s="49">
        <f>F15-C15</f>
        <v>-1.02</v>
      </c>
      <c r="I15" s="68">
        <f>F15-E15</f>
        <v>-8.0000000000000071E-2</v>
      </c>
      <c r="J15" s="49">
        <f>G15-D15</f>
        <v>-1.0700000000000003</v>
      </c>
      <c r="K15" s="55">
        <f>G15-F15</f>
        <v>-0.22999999999999998</v>
      </c>
      <c r="L15" s="2" t="s">
        <v>27</v>
      </c>
    </row>
    <row r="16" spans="1:16" s="2" customFormat="1" ht="18.600000000000001" customHeight="1" x14ac:dyDescent="0.3">
      <c r="A16" s="5" t="s">
        <v>6</v>
      </c>
      <c r="B16" s="25">
        <v>1.03</v>
      </c>
      <c r="C16" s="6">
        <v>0.9</v>
      </c>
      <c r="D16" s="6">
        <v>0.98</v>
      </c>
      <c r="E16" s="28">
        <v>0.63</v>
      </c>
      <c r="F16" s="6">
        <v>0.62</v>
      </c>
      <c r="G16" s="6">
        <v>0.55000000000000004</v>
      </c>
      <c r="H16" s="53">
        <f t="shared" ref="H16:H20" si="10">F16-C16</f>
        <v>-0.28000000000000003</v>
      </c>
      <c r="I16" s="69">
        <f t="shared" ref="I16:I20" si="11">F16-E16</f>
        <v>-1.0000000000000009E-2</v>
      </c>
      <c r="J16" s="53">
        <f t="shared" ref="J16:J20" si="12">G16-D16</f>
        <v>-0.42999999999999994</v>
      </c>
      <c r="K16" s="54">
        <f t="shared" ref="K16:K20" si="13">G16-F16</f>
        <v>-6.9999999999999951E-2</v>
      </c>
      <c r="L16" s="2" t="s">
        <v>27</v>
      </c>
    </row>
    <row r="17" spans="1:13" s="2" customFormat="1" ht="18.600000000000001" customHeight="1" x14ac:dyDescent="0.3">
      <c r="A17" s="32" t="s">
        <v>13</v>
      </c>
      <c r="B17" s="33">
        <v>92.69</v>
      </c>
      <c r="C17" s="6">
        <v>93.49</v>
      </c>
      <c r="D17" s="6">
        <v>92.79</v>
      </c>
      <c r="E17" s="3">
        <v>94.61</v>
      </c>
      <c r="F17" s="6">
        <v>94.65</v>
      </c>
      <c r="G17" s="6">
        <v>95.13</v>
      </c>
      <c r="H17" s="53">
        <f t="shared" si="10"/>
        <v>1.1600000000000108</v>
      </c>
      <c r="I17" s="69">
        <f t="shared" si="11"/>
        <v>4.0000000000006253E-2</v>
      </c>
      <c r="J17" s="53">
        <f t="shared" si="12"/>
        <v>2.3399999999999892</v>
      </c>
      <c r="K17" s="54">
        <f t="shared" si="13"/>
        <v>0.47999999999998977</v>
      </c>
      <c r="L17" s="2" t="s">
        <v>27</v>
      </c>
    </row>
    <row r="18" spans="1:13" s="2" customFormat="1" ht="18.600000000000001" customHeight="1" x14ac:dyDescent="0.3">
      <c r="A18" s="5" t="s">
        <v>10</v>
      </c>
      <c r="B18" s="25">
        <v>0.97</v>
      </c>
      <c r="C18" s="6">
        <v>1.06</v>
      </c>
      <c r="D18" s="6">
        <v>1.35</v>
      </c>
      <c r="E18" s="3">
        <v>1.35</v>
      </c>
      <c r="F18" s="6">
        <v>1.1100000000000001</v>
      </c>
      <c r="G18" s="6">
        <v>1.1599999999999999</v>
      </c>
      <c r="H18" s="53">
        <f t="shared" si="10"/>
        <v>5.0000000000000044E-2</v>
      </c>
      <c r="I18" s="69">
        <f t="shared" si="11"/>
        <v>-0.24</v>
      </c>
      <c r="J18" s="53">
        <f t="shared" si="12"/>
        <v>-0.19000000000000017</v>
      </c>
      <c r="K18" s="54">
        <f t="shared" si="13"/>
        <v>4.9999999999999822E-2</v>
      </c>
      <c r="L18" s="2" t="s">
        <v>27</v>
      </c>
    </row>
    <row r="19" spans="1:13" s="2" customFormat="1" ht="18.600000000000001" customHeight="1" x14ac:dyDescent="0.3">
      <c r="A19" s="7" t="s">
        <v>8</v>
      </c>
      <c r="B19" s="24">
        <v>16.97</v>
      </c>
      <c r="C19" s="8">
        <v>17.02</v>
      </c>
      <c r="D19" s="8">
        <v>17.13</v>
      </c>
      <c r="E19" s="9">
        <v>18.02</v>
      </c>
      <c r="F19" s="8">
        <v>18.3</v>
      </c>
      <c r="G19" s="8">
        <v>17.07</v>
      </c>
      <c r="H19" s="53">
        <f t="shared" si="10"/>
        <v>1.2800000000000011</v>
      </c>
      <c r="I19" s="69">
        <f t="shared" si="11"/>
        <v>0.28000000000000114</v>
      </c>
      <c r="J19" s="53">
        <f t="shared" si="12"/>
        <v>-5.9999999999998721E-2</v>
      </c>
      <c r="K19" s="54">
        <f t="shared" si="13"/>
        <v>-1.2300000000000004</v>
      </c>
      <c r="L19" s="2" t="s">
        <v>27</v>
      </c>
    </row>
    <row r="20" spans="1:13" s="2" customFormat="1" ht="18.600000000000001" customHeight="1" x14ac:dyDescent="0.3">
      <c r="A20" s="5" t="s">
        <v>9</v>
      </c>
      <c r="B20" s="25">
        <v>13.65</v>
      </c>
      <c r="C20" s="6">
        <v>13.81</v>
      </c>
      <c r="D20" s="6">
        <v>13.88</v>
      </c>
      <c r="E20" s="3">
        <v>14.98</v>
      </c>
      <c r="F20" s="6">
        <v>15.3</v>
      </c>
      <c r="G20" s="6">
        <v>14.37</v>
      </c>
      <c r="H20" s="53">
        <f t="shared" si="10"/>
        <v>1.4900000000000002</v>
      </c>
      <c r="I20" s="69">
        <f t="shared" si="11"/>
        <v>0.32000000000000028</v>
      </c>
      <c r="J20" s="53">
        <f t="shared" si="12"/>
        <v>0.48999999999999844</v>
      </c>
      <c r="K20" s="54">
        <f t="shared" si="13"/>
        <v>-0.93000000000000149</v>
      </c>
      <c r="L20" s="2" t="s">
        <v>27</v>
      </c>
    </row>
    <row r="21" spans="1:13" s="2" customFormat="1" ht="18.600000000000001" customHeight="1" thickBot="1" x14ac:dyDescent="0.35">
      <c r="A21" s="36" t="s">
        <v>7</v>
      </c>
      <c r="B21" s="35">
        <v>664188</v>
      </c>
      <c r="C21" s="16">
        <v>672376</v>
      </c>
      <c r="D21" s="16">
        <v>664901</v>
      </c>
      <c r="E21" s="17">
        <v>703920</v>
      </c>
      <c r="F21" s="16">
        <v>688696</v>
      </c>
      <c r="G21" s="16">
        <v>724948</v>
      </c>
      <c r="H21" s="56">
        <f>(F21-C21)/C21*100</f>
        <v>2.4272133449141551</v>
      </c>
      <c r="I21" s="81">
        <f>(F21-E21)/E21*100</f>
        <v>-2.1627457665643823</v>
      </c>
      <c r="J21" s="56">
        <f>(G21-D21)/D21*100</f>
        <v>9.030968520125553</v>
      </c>
      <c r="K21" s="57">
        <f>(G21-F21)/F21*100</f>
        <v>5.2638609778479912</v>
      </c>
      <c r="M21" s="4"/>
    </row>
  </sheetData>
  <mergeCells count="3">
    <mergeCell ref="A2:A3"/>
    <mergeCell ref="C2:G2"/>
    <mergeCell ref="A1:K1"/>
  </mergeCells>
  <conditionalFormatting sqref="H4:K14">
    <cfRule type="iconSet" priority="9">
      <iconSet>
        <cfvo type="percent" val="0"/>
        <cfvo type="num" val="0"/>
        <cfvo type="num" val="0"/>
      </iconSet>
    </cfRule>
    <cfRule type="colorScale" priority="10">
      <colorScale>
        <cfvo type="num" val="&quot;&lt;0&quot;"/>
        <cfvo type="num" val="&quot;&gt;0&quot;"/>
        <color rgb="FFFF7128"/>
        <color rgb="FFFFEF9C"/>
      </colorScale>
    </cfRule>
    <cfRule type="cellIs" priority="11" stopIfTrue="1" operator="greaterThan">
      <formula>0</formula>
    </cfRule>
  </conditionalFormatting>
  <conditionalFormatting sqref="H15:K21">
    <cfRule type="iconSet" priority="3">
      <iconSet iconSet="3Arrows">
        <cfvo type="percent" val="0"/>
        <cfvo type="num" val="0"/>
        <cfvo type="num" val="0"/>
      </iconSet>
    </cfRule>
    <cfRule type="iconSet" priority="4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9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D4639204-328E-4846-AC67-ADC9A34468E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7" id="{996ABDB5-DB88-4AE1-AD82-FC90CE55CC3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8" id="{66E4B459-78D5-482A-AAEA-684F0E64031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12" id="{E9BD141C-16F6-4D62-8B1F-5AA4AB6DDB33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H4:K14</xm:sqref>
        </x14:conditionalFormatting>
        <x14:conditionalFormatting xmlns:xm="http://schemas.microsoft.com/office/excel/2006/main">
          <x14:cfRule type="iconSet" priority="13" id="{6014A6AC-0166-4DC2-9069-B795D4DFBA60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H15:K20</xm:sqref>
        </x14:conditionalFormatting>
        <x14:conditionalFormatting xmlns:xm="http://schemas.microsoft.com/office/excel/2006/main">
          <x14:cfRule type="iconSet" priority="2" id="{23FD31AC-B4F2-46DE-BE11-B12C12CBEE5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H15:K21</xm:sqref>
        </x14:conditionalFormatting>
        <x14:conditionalFormatting xmlns:xm="http://schemas.microsoft.com/office/excel/2006/main">
          <x14:cfRule type="iconSet" priority="5" id="{6315F658-EFAF-4149-8EC5-4185B5B43350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H21:K21</xm:sqref>
        </x14:conditionalFormatting>
        <x14:conditionalFormatting xmlns:xm="http://schemas.microsoft.com/office/excel/2006/main">
          <x14:cfRule type="iconSet" priority="1" id="{D79A15D9-6B92-44A5-903D-E46AE5A779D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J4:K21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1D59C-6C28-469B-9B56-388B6B86C770}">
  <dimension ref="A1:P21"/>
  <sheetViews>
    <sheetView zoomScaleNormal="100" zoomScaleSheetLayoutView="100" workbookViewId="0">
      <selection activeCell="N17" sqref="N17"/>
    </sheetView>
  </sheetViews>
  <sheetFormatPr defaultColWidth="8.88671875" defaultRowHeight="14.4" x14ac:dyDescent="0.3"/>
  <cols>
    <col min="1" max="1" width="24.88671875" style="1" customWidth="1"/>
    <col min="2" max="2" width="13.33203125" style="1" hidden="1" customWidth="1"/>
    <col min="3" max="3" width="12.88671875" style="1" hidden="1" customWidth="1"/>
    <col min="4" max="4" width="12.88671875" style="1" customWidth="1"/>
    <col min="5" max="5" width="12.33203125" style="1" hidden="1" customWidth="1"/>
    <col min="6" max="7" width="13.33203125" style="1" customWidth="1"/>
    <col min="8" max="8" width="12" style="1" hidden="1" customWidth="1"/>
    <col min="9" max="9" width="11.6640625" style="1" hidden="1" customWidth="1"/>
    <col min="10" max="11" width="11.6640625" style="1" customWidth="1"/>
    <col min="12" max="12" width="6.5546875" style="1" customWidth="1"/>
    <col min="13" max="13" width="13" style="1" customWidth="1"/>
    <col min="14" max="14" width="11.33203125" style="1" customWidth="1"/>
    <col min="15" max="16384" width="8.88671875" style="1"/>
  </cols>
  <sheetData>
    <row r="1" spans="1:16" s="2" customFormat="1" ht="19.95" customHeight="1" thickBot="1" x14ac:dyDescent="0.35">
      <c r="A1" s="187" t="s">
        <v>41</v>
      </c>
      <c r="B1" s="188"/>
      <c r="C1" s="188"/>
      <c r="D1" s="188"/>
      <c r="E1" s="188"/>
      <c r="F1" s="188"/>
      <c r="G1" s="188"/>
      <c r="H1" s="188"/>
      <c r="I1" s="188"/>
      <c r="J1" s="188"/>
      <c r="K1" s="189"/>
    </row>
    <row r="2" spans="1:16" s="4" customFormat="1" ht="18" customHeight="1" x14ac:dyDescent="0.3">
      <c r="A2" s="182" t="s">
        <v>12</v>
      </c>
      <c r="B2" s="86"/>
      <c r="C2" s="184" t="s">
        <v>25</v>
      </c>
      <c r="D2" s="185"/>
      <c r="E2" s="185"/>
      <c r="F2" s="185"/>
      <c r="G2" s="186"/>
      <c r="H2" s="87" t="s">
        <v>0</v>
      </c>
      <c r="I2" s="88" t="s">
        <v>1</v>
      </c>
      <c r="J2" s="87" t="s">
        <v>0</v>
      </c>
      <c r="K2" s="88" t="s">
        <v>1</v>
      </c>
    </row>
    <row r="3" spans="1:16" s="4" customFormat="1" ht="17.399999999999999" customHeight="1" thickBot="1" x14ac:dyDescent="0.35">
      <c r="A3" s="183"/>
      <c r="B3" s="73">
        <v>45352</v>
      </c>
      <c r="C3" s="74">
        <v>45444</v>
      </c>
      <c r="D3" s="74">
        <v>45536</v>
      </c>
      <c r="E3" s="74">
        <v>45717</v>
      </c>
      <c r="F3" s="74">
        <v>45809</v>
      </c>
      <c r="G3" s="74">
        <v>45901</v>
      </c>
      <c r="H3" s="71" t="s">
        <v>24</v>
      </c>
      <c r="I3" s="72" t="s">
        <v>24</v>
      </c>
      <c r="J3" s="71" t="s">
        <v>24</v>
      </c>
      <c r="K3" s="72" t="s">
        <v>24</v>
      </c>
    </row>
    <row r="4" spans="1:16" s="2" customFormat="1" ht="18.600000000000001" customHeight="1" x14ac:dyDescent="0.3">
      <c r="A4" s="21" t="s">
        <v>14</v>
      </c>
      <c r="B4" s="76">
        <f>B6+B5</f>
        <v>450007</v>
      </c>
      <c r="C4" s="76">
        <f>C6+C5</f>
        <v>461407.99</v>
      </c>
      <c r="D4" s="38">
        <f>D5+D6</f>
        <v>473704</v>
      </c>
      <c r="E4" s="76">
        <f>E6+E5</f>
        <v>513527.18</v>
      </c>
      <c r="F4" s="38">
        <f>F5+F6</f>
        <v>523735.9</v>
      </c>
      <c r="G4" s="38">
        <f>G5+G6</f>
        <v>536399</v>
      </c>
      <c r="H4" s="49">
        <f>(F4-C4)/C4*100</f>
        <v>13.508199110292832</v>
      </c>
      <c r="I4" s="49">
        <f>(F4-E4)/E4*100</f>
        <v>1.9879609877708968</v>
      </c>
      <c r="J4" s="49">
        <f>(G4-D4)/D4*100</f>
        <v>13.235058179791601</v>
      </c>
      <c r="K4" s="55">
        <f>(G4-F4)/F4*100</f>
        <v>2.4178407475981647</v>
      </c>
      <c r="M4" s="37"/>
      <c r="N4" s="37"/>
    </row>
    <row r="5" spans="1:16" s="2" customFormat="1" ht="18.600000000000001" customHeight="1" x14ac:dyDescent="0.3">
      <c r="A5" s="5" t="s">
        <v>16</v>
      </c>
      <c r="B5" s="15">
        <v>263130</v>
      </c>
      <c r="C5" s="14">
        <v>268154.99</v>
      </c>
      <c r="D5" s="14">
        <v>275777</v>
      </c>
      <c r="E5" s="15">
        <v>293542.18</v>
      </c>
      <c r="F5" s="14">
        <v>298634.90000000002</v>
      </c>
      <c r="G5" s="14">
        <v>305697</v>
      </c>
      <c r="H5" s="53">
        <f t="shared" ref="H5:H13" si="0">(F5-C5)/C5*100</f>
        <v>11.366527246052753</v>
      </c>
      <c r="I5" s="53">
        <f t="shared" ref="I5:I13" si="1">(F5-E5)/E5*100</f>
        <v>1.7349193223270436</v>
      </c>
      <c r="J5" s="53">
        <f t="shared" ref="J5:J14" si="2">(G5-D5)/D5*100</f>
        <v>10.849345666970052</v>
      </c>
      <c r="K5" s="54">
        <f t="shared" ref="K5:K14" si="3">(G5-F5)/F5*100</f>
        <v>2.3647939339976594</v>
      </c>
      <c r="M5" s="4"/>
      <c r="P5" s="4"/>
    </row>
    <row r="6" spans="1:16" s="2" customFormat="1" ht="18.600000000000001" customHeight="1" x14ac:dyDescent="0.3">
      <c r="A6" s="32" t="s">
        <v>15</v>
      </c>
      <c r="B6" s="172">
        <v>186877</v>
      </c>
      <c r="C6" s="14">
        <v>193253</v>
      </c>
      <c r="D6" s="14">
        <v>197927</v>
      </c>
      <c r="E6" s="15">
        <v>219985</v>
      </c>
      <c r="F6" s="14">
        <v>225101</v>
      </c>
      <c r="G6" s="14">
        <v>230702</v>
      </c>
      <c r="H6" s="53">
        <f t="shared" si="0"/>
        <v>16.479951152116655</v>
      </c>
      <c r="I6" s="53">
        <f t="shared" si="1"/>
        <v>2.3256131099847717</v>
      </c>
      <c r="J6" s="53">
        <f t="shared" si="2"/>
        <v>16.559135438823404</v>
      </c>
      <c r="K6" s="54">
        <f t="shared" si="3"/>
        <v>2.4882164006379357</v>
      </c>
      <c r="L6" s="41"/>
    </row>
    <row r="7" spans="1:16" s="2" customFormat="1" ht="18.600000000000001" customHeight="1" x14ac:dyDescent="0.3">
      <c r="A7" s="5" t="s">
        <v>20</v>
      </c>
      <c r="B7" s="15">
        <v>12091</v>
      </c>
      <c r="C7" s="14">
        <v>12074</v>
      </c>
      <c r="D7" s="14">
        <v>12486</v>
      </c>
      <c r="E7" s="15">
        <v>14325</v>
      </c>
      <c r="F7" s="14">
        <v>13135</v>
      </c>
      <c r="G7" s="14">
        <v>15475</v>
      </c>
      <c r="H7" s="53">
        <f t="shared" si="0"/>
        <v>8.7874772237866488</v>
      </c>
      <c r="I7" s="53">
        <f t="shared" si="1"/>
        <v>-8.3071553228621298</v>
      </c>
      <c r="J7" s="53">
        <f t="shared" si="2"/>
        <v>23.938811468845106</v>
      </c>
      <c r="K7" s="54">
        <f t="shared" si="3"/>
        <v>17.814998096688235</v>
      </c>
      <c r="L7" s="41"/>
    </row>
    <row r="8" spans="1:16" s="2" customFormat="1" ht="18.600000000000001" customHeight="1" x14ac:dyDescent="0.3">
      <c r="A8" s="5" t="s">
        <v>19</v>
      </c>
      <c r="B8" s="15">
        <v>86029</v>
      </c>
      <c r="C8" s="14">
        <v>86290</v>
      </c>
      <c r="D8" s="14">
        <v>88447</v>
      </c>
      <c r="E8" s="15">
        <v>90380</v>
      </c>
      <c r="F8" s="14">
        <v>90243</v>
      </c>
      <c r="G8" s="14">
        <v>95080</v>
      </c>
      <c r="H8" s="53">
        <f t="shared" si="0"/>
        <v>4.5810638544443156</v>
      </c>
      <c r="I8" s="53">
        <f t="shared" si="1"/>
        <v>-0.15158220845319761</v>
      </c>
      <c r="J8" s="53">
        <f t="shared" si="2"/>
        <v>7.4994064241862359</v>
      </c>
      <c r="K8" s="54">
        <f t="shared" si="3"/>
        <v>5.3599725186441054</v>
      </c>
      <c r="L8" s="41"/>
    </row>
    <row r="9" spans="1:16" s="2" customFormat="1" ht="18.600000000000001" customHeight="1" x14ac:dyDescent="0.3">
      <c r="A9" s="5" t="s">
        <v>18</v>
      </c>
      <c r="B9" s="15">
        <f>B7+B8</f>
        <v>98120</v>
      </c>
      <c r="C9" s="15">
        <f>C7+C8</f>
        <v>98364</v>
      </c>
      <c r="D9" s="15">
        <v>100933</v>
      </c>
      <c r="E9" s="15">
        <f>E7+E8</f>
        <v>104705</v>
      </c>
      <c r="F9" s="14">
        <f>F8+F7</f>
        <v>103378</v>
      </c>
      <c r="G9" s="15">
        <v>110555</v>
      </c>
      <c r="H9" s="53">
        <f t="shared" si="0"/>
        <v>5.0973933552925867</v>
      </c>
      <c r="I9" s="53">
        <f t="shared" si="1"/>
        <v>-1.267370230648011</v>
      </c>
      <c r="J9" s="53">
        <f t="shared" si="2"/>
        <v>9.5330565820891078</v>
      </c>
      <c r="K9" s="54">
        <f t="shared" si="3"/>
        <v>6.942482926734896</v>
      </c>
      <c r="L9" s="41"/>
    </row>
    <row r="10" spans="1:16" s="2" customFormat="1" ht="18.600000000000001" customHeight="1" x14ac:dyDescent="0.3">
      <c r="A10" s="5" t="s">
        <v>2</v>
      </c>
      <c r="B10" s="15">
        <v>1273</v>
      </c>
      <c r="C10" s="14">
        <v>1321.23</v>
      </c>
      <c r="D10" s="14">
        <v>1432</v>
      </c>
      <c r="E10" s="15">
        <v>1698.77</v>
      </c>
      <c r="F10" s="14">
        <v>1562.26</v>
      </c>
      <c r="G10" s="14">
        <v>1613</v>
      </c>
      <c r="H10" s="53">
        <f t="shared" si="0"/>
        <v>18.242849466027867</v>
      </c>
      <c r="I10" s="53">
        <f t="shared" si="1"/>
        <v>-8.0358141478834693</v>
      </c>
      <c r="J10" s="53">
        <f t="shared" si="2"/>
        <v>12.639664804469275</v>
      </c>
      <c r="K10" s="54">
        <f t="shared" si="3"/>
        <v>3.2478588711226051</v>
      </c>
    </row>
    <row r="11" spans="1:16" s="2" customFormat="1" ht="18.600000000000001" customHeight="1" x14ac:dyDescent="0.3">
      <c r="A11" s="5" t="s">
        <v>11</v>
      </c>
      <c r="B11" s="15">
        <v>2187</v>
      </c>
      <c r="C11" s="14">
        <v>2254</v>
      </c>
      <c r="D11" s="14">
        <v>2301</v>
      </c>
      <c r="E11" s="15">
        <v>2698</v>
      </c>
      <c r="F11" s="14">
        <f>6436.01-4032.78</f>
        <v>2403.23</v>
      </c>
      <c r="G11" s="14">
        <v>2533</v>
      </c>
      <c r="H11" s="53">
        <f t="shared" si="0"/>
        <v>6.6206743566992019</v>
      </c>
      <c r="I11" s="53">
        <f t="shared" si="1"/>
        <v>-10.925500370644921</v>
      </c>
      <c r="J11" s="53">
        <f t="shared" si="2"/>
        <v>10.082572794437201</v>
      </c>
      <c r="K11" s="54">
        <f t="shared" si="3"/>
        <v>5.3998160808578444</v>
      </c>
    </row>
    <row r="12" spans="1:16" s="2" customFormat="1" ht="18.600000000000001" customHeight="1" x14ac:dyDescent="0.3">
      <c r="A12" s="5" t="s">
        <v>3</v>
      </c>
      <c r="B12" s="15">
        <v>526</v>
      </c>
      <c r="C12" s="14">
        <v>550.96</v>
      </c>
      <c r="D12" s="14">
        <v>603</v>
      </c>
      <c r="E12" s="15">
        <v>652.42999999999995</v>
      </c>
      <c r="F12" s="14">
        <v>607.44000000000005</v>
      </c>
      <c r="G12" s="14">
        <v>620</v>
      </c>
      <c r="H12" s="6">
        <f t="shared" si="0"/>
        <v>10.251197909104112</v>
      </c>
      <c r="I12" s="53">
        <f t="shared" si="1"/>
        <v>-6.8957589319926891</v>
      </c>
      <c r="J12" s="53">
        <f t="shared" si="2"/>
        <v>2.8192371475953566</v>
      </c>
      <c r="K12" s="54">
        <f t="shared" si="3"/>
        <v>2.0676939286184552</v>
      </c>
    </row>
    <row r="13" spans="1:16" s="2" customFormat="1" ht="18.600000000000001" customHeight="1" x14ac:dyDescent="0.3">
      <c r="A13" s="5" t="s">
        <v>17</v>
      </c>
      <c r="B13" s="15">
        <v>6463</v>
      </c>
      <c r="C13" s="14">
        <v>6420</v>
      </c>
      <c r="D13" s="14">
        <v>6294</v>
      </c>
      <c r="E13" s="15">
        <v>5919</v>
      </c>
      <c r="F13" s="14">
        <v>5911.52</v>
      </c>
      <c r="G13" s="14">
        <v>5895</v>
      </c>
      <c r="H13" s="6">
        <f t="shared" si="0"/>
        <v>-7.9202492211837932</v>
      </c>
      <c r="I13" s="53">
        <f t="shared" si="1"/>
        <v>-0.12637269809088636</v>
      </c>
      <c r="J13" s="53">
        <f t="shared" si="2"/>
        <v>-6.3393708293612958</v>
      </c>
      <c r="K13" s="54">
        <f t="shared" si="3"/>
        <v>-0.27945435353344716</v>
      </c>
    </row>
    <row r="14" spans="1:16" s="2" customFormat="1" ht="18.600000000000001" customHeight="1" thickBot="1" x14ac:dyDescent="0.35">
      <c r="A14" s="79" t="s">
        <v>5</v>
      </c>
      <c r="B14" s="17">
        <v>1622</v>
      </c>
      <c r="C14" s="16">
        <v>1473</v>
      </c>
      <c r="D14" s="16">
        <v>1406</v>
      </c>
      <c r="E14" s="17">
        <v>1068</v>
      </c>
      <c r="F14" s="16">
        <v>997.6</v>
      </c>
      <c r="G14" s="16">
        <v>962</v>
      </c>
      <c r="H14" s="84">
        <f>(F14-C14)/C14*100</f>
        <v>-32.274270196877119</v>
      </c>
      <c r="I14" s="56">
        <f>(F14-E14)/E14*100</f>
        <v>-6.5917602996254656</v>
      </c>
      <c r="J14" s="56">
        <f t="shared" si="2"/>
        <v>-31.578947368421051</v>
      </c>
      <c r="K14" s="57">
        <f t="shared" si="3"/>
        <v>-3.5685645549318386</v>
      </c>
    </row>
    <row r="15" spans="1:16" s="2" customFormat="1" ht="18.600000000000001" customHeight="1" x14ac:dyDescent="0.3">
      <c r="A15" s="21" t="s">
        <v>4</v>
      </c>
      <c r="B15" s="23">
        <v>3.46</v>
      </c>
      <c r="C15" s="22">
        <v>3.32</v>
      </c>
      <c r="D15" s="22">
        <v>3.18</v>
      </c>
      <c r="E15" s="23">
        <v>2.69</v>
      </c>
      <c r="F15" s="22">
        <v>2.63</v>
      </c>
      <c r="G15" s="22">
        <v>2.56</v>
      </c>
      <c r="H15" s="49">
        <f>F15-C15</f>
        <v>-0.69</v>
      </c>
      <c r="I15" s="49">
        <f>F15-E15</f>
        <v>-6.0000000000000053E-2</v>
      </c>
      <c r="J15" s="49">
        <f>G15-D15</f>
        <v>-0.62000000000000011</v>
      </c>
      <c r="K15" s="55">
        <f>G15-F15</f>
        <v>-6.999999999999984E-2</v>
      </c>
      <c r="L15" s="2" t="s">
        <v>27</v>
      </c>
    </row>
    <row r="16" spans="1:16" s="2" customFormat="1" ht="18.600000000000001" customHeight="1" x14ac:dyDescent="0.3">
      <c r="A16" s="5" t="s">
        <v>6</v>
      </c>
      <c r="B16" s="3">
        <v>0.89</v>
      </c>
      <c r="C16" s="6">
        <v>0.78</v>
      </c>
      <c r="D16" s="6">
        <v>0.73</v>
      </c>
      <c r="E16" s="28">
        <v>0.5</v>
      </c>
      <c r="F16" s="6">
        <v>0.45</v>
      </c>
      <c r="G16" s="6">
        <v>0.43</v>
      </c>
      <c r="H16" s="53">
        <f t="shared" ref="H16:H20" si="4">F16-C16</f>
        <v>-0.33</v>
      </c>
      <c r="I16" s="53">
        <f t="shared" ref="I16:I20" si="5">F16-E16</f>
        <v>-4.9999999999999989E-2</v>
      </c>
      <c r="J16" s="53">
        <f t="shared" ref="J16:J20" si="6">G16-D16</f>
        <v>-0.3</v>
      </c>
      <c r="K16" s="54">
        <f t="shared" ref="K16:K20" si="7">G16-F16</f>
        <v>-2.0000000000000018E-2</v>
      </c>
      <c r="L16" s="2" t="s">
        <v>27</v>
      </c>
    </row>
    <row r="17" spans="1:13" s="2" customFormat="1" ht="18.600000000000001" customHeight="1" x14ac:dyDescent="0.3">
      <c r="A17" s="32" t="s">
        <v>13</v>
      </c>
      <c r="B17" s="60">
        <v>74.91</v>
      </c>
      <c r="C17" s="3">
        <v>77.05</v>
      </c>
      <c r="D17" s="3">
        <v>77.650000000000006</v>
      </c>
      <c r="E17" s="3">
        <v>81.95</v>
      </c>
      <c r="F17" s="3">
        <v>83.12</v>
      </c>
      <c r="G17" s="3">
        <v>83.68</v>
      </c>
      <c r="H17" s="53">
        <f t="shared" ref="H17" si="8">F17-C17</f>
        <v>6.0700000000000074</v>
      </c>
      <c r="I17" s="53">
        <f t="shared" ref="I17" si="9">F17-E17</f>
        <v>1.1700000000000017</v>
      </c>
      <c r="J17" s="53">
        <f t="shared" si="6"/>
        <v>6.0300000000000011</v>
      </c>
      <c r="K17" s="54">
        <f t="shared" si="7"/>
        <v>0.56000000000000227</v>
      </c>
      <c r="L17" s="2" t="s">
        <v>27</v>
      </c>
    </row>
    <row r="18" spans="1:13" s="2" customFormat="1" ht="18.600000000000001" customHeight="1" x14ac:dyDescent="0.3">
      <c r="A18" s="5" t="s">
        <v>10</v>
      </c>
      <c r="B18" s="3">
        <v>0.69</v>
      </c>
      <c r="C18" s="6">
        <v>0.7</v>
      </c>
      <c r="D18" s="6">
        <v>0.75</v>
      </c>
      <c r="E18" s="3">
        <v>0.77</v>
      </c>
      <c r="F18" s="6">
        <v>0.71</v>
      </c>
      <c r="G18" s="6">
        <v>0.71</v>
      </c>
      <c r="H18" s="53">
        <f t="shared" si="4"/>
        <v>1.0000000000000009E-2</v>
      </c>
      <c r="I18" s="53">
        <f t="shared" si="5"/>
        <v>-6.0000000000000053E-2</v>
      </c>
      <c r="J18" s="53">
        <f t="shared" si="6"/>
        <v>-4.0000000000000036E-2</v>
      </c>
      <c r="K18" s="54">
        <f t="shared" si="7"/>
        <v>0</v>
      </c>
      <c r="L18" s="2" t="s">
        <v>27</v>
      </c>
    </row>
    <row r="19" spans="1:13" s="2" customFormat="1" ht="18.600000000000001" customHeight="1" x14ac:dyDescent="0.3">
      <c r="A19" s="5" t="s">
        <v>8</v>
      </c>
      <c r="B19" s="3">
        <v>16.98</v>
      </c>
      <c r="C19" s="6">
        <v>17.09</v>
      </c>
      <c r="D19" s="6">
        <v>16.84</v>
      </c>
      <c r="E19" s="3">
        <v>18.489999999999998</v>
      </c>
      <c r="F19" s="6">
        <v>18.39</v>
      </c>
      <c r="G19" s="6">
        <v>17.89</v>
      </c>
      <c r="H19" s="53">
        <f t="shared" si="4"/>
        <v>1.3000000000000007</v>
      </c>
      <c r="I19" s="53">
        <f t="shared" si="5"/>
        <v>-9.9999999999997868E-2</v>
      </c>
      <c r="J19" s="53">
        <f t="shared" si="6"/>
        <v>1.0500000000000007</v>
      </c>
      <c r="K19" s="54">
        <f t="shared" si="7"/>
        <v>-0.5</v>
      </c>
      <c r="L19" s="2" t="s">
        <v>27</v>
      </c>
    </row>
    <row r="20" spans="1:13" s="2" customFormat="1" ht="18.600000000000001" customHeight="1" x14ac:dyDescent="0.3">
      <c r="A20" s="5" t="s">
        <v>9</v>
      </c>
      <c r="B20" s="3">
        <v>14.14</v>
      </c>
      <c r="C20" s="6">
        <v>14.36</v>
      </c>
      <c r="D20" s="6">
        <v>14.22</v>
      </c>
      <c r="E20" s="3">
        <v>16.03</v>
      </c>
      <c r="F20" s="6">
        <v>16.05</v>
      </c>
      <c r="G20" s="6">
        <v>15.61</v>
      </c>
      <c r="H20" s="53">
        <f t="shared" si="4"/>
        <v>1.6900000000000013</v>
      </c>
      <c r="I20" s="53">
        <f t="shared" si="5"/>
        <v>1.9999999999999574E-2</v>
      </c>
      <c r="J20" s="53">
        <f t="shared" si="6"/>
        <v>1.3899999999999988</v>
      </c>
      <c r="K20" s="54">
        <f t="shared" si="7"/>
        <v>-0.44000000000000128</v>
      </c>
      <c r="L20" s="2" t="s">
        <v>27</v>
      </c>
    </row>
    <row r="21" spans="1:13" s="2" customFormat="1" ht="18.600000000000001" customHeight="1" thickBot="1" x14ac:dyDescent="0.35">
      <c r="A21" s="36" t="s">
        <v>7</v>
      </c>
      <c r="B21" s="17">
        <v>123966</v>
      </c>
      <c r="C21" s="16">
        <v>127539</v>
      </c>
      <c r="D21" s="16">
        <v>133055</v>
      </c>
      <c r="E21" s="17">
        <v>147708</v>
      </c>
      <c r="F21" s="16">
        <v>148972</v>
      </c>
      <c r="G21" s="16">
        <v>154891</v>
      </c>
      <c r="H21" s="56">
        <f>(F21-C21)/C21*100</f>
        <v>16.805055708449963</v>
      </c>
      <c r="I21" s="56">
        <f>(F21-E21)/E21*100</f>
        <v>0.85574241070219614</v>
      </c>
      <c r="J21" s="56">
        <f t="shared" ref="J21" si="10">(G21-D21)/D21*100</f>
        <v>16.411258502123182</v>
      </c>
      <c r="K21" s="57">
        <f t="shared" ref="K21" si="11">(G21-F21)/F21*100</f>
        <v>3.9732298687001588</v>
      </c>
      <c r="M21" s="4"/>
    </row>
  </sheetData>
  <mergeCells count="3">
    <mergeCell ref="C2:G2"/>
    <mergeCell ref="A2:A3"/>
    <mergeCell ref="A1:K1"/>
  </mergeCells>
  <conditionalFormatting sqref="H4:K14">
    <cfRule type="iconSet" priority="13">
      <iconSet>
        <cfvo type="percent" val="0"/>
        <cfvo type="num" val="0"/>
        <cfvo type="num" val="0"/>
      </iconSet>
    </cfRule>
    <cfRule type="colorScale" priority="14">
      <colorScale>
        <cfvo type="num" val="&quot;&lt;0&quot;"/>
        <cfvo type="num" val="&quot;&gt;0&quot;"/>
        <color rgb="FFFF7128"/>
        <color rgb="FFFFEF9C"/>
      </colorScale>
    </cfRule>
    <cfRule type="cellIs" priority="15" stopIfTrue="1" operator="greaterThan">
      <formula>0</formula>
    </cfRule>
  </conditionalFormatting>
  <conditionalFormatting sqref="J21:K21">
    <cfRule type="iconSet" priority="4">
      <iconSet>
        <cfvo type="percent" val="0"/>
        <cfvo type="num" val="0"/>
        <cfvo type="num" val="0"/>
      </iconSet>
    </cfRule>
    <cfRule type="colorScale" priority="5">
      <colorScale>
        <cfvo type="num" val="&quot;&lt;0&quot;"/>
        <cfvo type="num" val="&quot;&gt;0&quot;"/>
        <color rgb="FFFF7128"/>
        <color rgb="FFFFEF9C"/>
      </colorScale>
    </cfRule>
    <cfRule type="cellIs" priority="6" stopIfTrue="1" operator="greaterThan">
      <formula>0</formula>
    </cfRule>
  </conditionalFormatting>
  <pageMargins left="0.7" right="0.7" top="0.75" bottom="0.75" header="0.3" footer="0.3"/>
  <pageSetup scale="84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4C386DBB-D396-4318-AD50-F205B99F492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11" id="{5B436542-2A58-41DA-B33B-D223E2EE917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12" id="{6AFC8081-B88B-43A9-8EE5-BD435A446053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16" id="{6B60FDFC-A3BB-4FB9-9E40-323F374520E8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H4:K14</xm:sqref>
        </x14:conditionalFormatting>
        <x14:conditionalFormatting xmlns:xm="http://schemas.microsoft.com/office/excel/2006/main">
          <x14:cfRule type="iconSet" priority="8" id="{AAEBC7B1-9B31-432B-890A-EF42813E5E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9" id="{B3060A22-4D10-4790-BA53-267B714282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H4:K21</xm:sqref>
        </x14:conditionalFormatting>
        <x14:conditionalFormatting xmlns:xm="http://schemas.microsoft.com/office/excel/2006/main">
          <x14:cfRule type="iconSet" priority="30" id="{70534376-845A-4FD9-9B3E-5BE818618CFB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H15:K21</xm:sqref>
        </x14:conditionalFormatting>
        <x14:conditionalFormatting xmlns:xm="http://schemas.microsoft.com/office/excel/2006/main">
          <x14:cfRule type="iconSet" priority="1" id="{A7A71450-1519-4152-9150-0BCC73CDD49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2" id="{EDC66A3F-5BCC-4DA5-95AE-A67FC8B9BF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3" id="{E19A1088-A008-4D0E-92A0-9AC183EDC96F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7" id="{B14B8B88-5291-43FB-B493-C6D90F1A6939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J21:K21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2570-5308-4523-A1F6-CB278574B1C4}">
  <sheetPr>
    <pageSetUpPr fitToPage="1"/>
  </sheetPr>
  <dimension ref="A1:P21"/>
  <sheetViews>
    <sheetView tabSelected="1" workbookViewId="0">
      <selection activeCell="N10" sqref="N10"/>
    </sheetView>
  </sheetViews>
  <sheetFormatPr defaultColWidth="8.88671875" defaultRowHeight="14.4" x14ac:dyDescent="0.3"/>
  <cols>
    <col min="1" max="1" width="24.88671875" style="1" customWidth="1"/>
    <col min="2" max="2" width="13.109375" style="1" hidden="1" customWidth="1"/>
    <col min="3" max="3" width="12.88671875" style="1" hidden="1" customWidth="1"/>
    <col min="4" max="4" width="12.88671875" style="1" customWidth="1"/>
    <col min="5" max="5" width="12.33203125" style="1" hidden="1" customWidth="1"/>
    <col min="6" max="7" width="13.33203125" style="1" customWidth="1"/>
    <col min="8" max="8" width="11.6640625" style="1" hidden="1" customWidth="1"/>
    <col min="9" max="9" width="12.109375" style="1" hidden="1" customWidth="1"/>
    <col min="10" max="11" width="12.109375" style="1" customWidth="1"/>
    <col min="12" max="12" width="16.109375" style="1" customWidth="1"/>
    <col min="13" max="13" width="13" style="1" customWidth="1"/>
    <col min="14" max="14" width="11.33203125" style="1" customWidth="1"/>
    <col min="15" max="16384" width="8.88671875" style="1"/>
  </cols>
  <sheetData>
    <row r="1" spans="1:16" s="2" customFormat="1" ht="19.2" customHeight="1" x14ac:dyDescent="0.3">
      <c r="A1" s="206" t="s">
        <v>42</v>
      </c>
      <c r="B1" s="207"/>
      <c r="C1" s="207"/>
      <c r="D1" s="207"/>
      <c r="E1" s="207"/>
      <c r="F1" s="207"/>
      <c r="G1" s="207"/>
      <c r="H1" s="207"/>
      <c r="I1" s="207"/>
      <c r="J1" s="207"/>
      <c r="K1" s="208"/>
    </row>
    <row r="2" spans="1:16" s="4" customFormat="1" ht="21.6" customHeight="1" x14ac:dyDescent="0.3">
      <c r="A2" s="191" t="s">
        <v>12</v>
      </c>
      <c r="B2" s="11"/>
      <c r="C2" s="203" t="s">
        <v>25</v>
      </c>
      <c r="D2" s="204"/>
      <c r="E2" s="204"/>
      <c r="F2" s="204"/>
      <c r="G2" s="205"/>
      <c r="H2" s="45" t="s">
        <v>0</v>
      </c>
      <c r="I2" s="46" t="s">
        <v>1</v>
      </c>
      <c r="J2" s="45" t="s">
        <v>0</v>
      </c>
      <c r="K2" s="46" t="s">
        <v>1</v>
      </c>
    </row>
    <row r="3" spans="1:16" s="4" customFormat="1" ht="18.600000000000001" customHeight="1" thickBot="1" x14ac:dyDescent="0.35">
      <c r="A3" s="202"/>
      <c r="B3" s="27">
        <v>45352</v>
      </c>
      <c r="C3" s="10">
        <v>45444</v>
      </c>
      <c r="D3" s="10">
        <v>45536</v>
      </c>
      <c r="E3" s="10">
        <v>45717</v>
      </c>
      <c r="F3" s="10">
        <v>45809</v>
      </c>
      <c r="G3" s="10">
        <v>45901</v>
      </c>
      <c r="H3" s="47" t="s">
        <v>24</v>
      </c>
      <c r="I3" s="48" t="s">
        <v>24</v>
      </c>
      <c r="J3" s="47" t="s">
        <v>24</v>
      </c>
      <c r="K3" s="48" t="s">
        <v>24</v>
      </c>
    </row>
    <row r="4" spans="1:16" s="2" customFormat="1" ht="18.600000000000001" customHeight="1" x14ac:dyDescent="0.3">
      <c r="A4" s="21" t="s">
        <v>14</v>
      </c>
      <c r="B4" s="38">
        <f t="shared" ref="B4:G4" si="0">B5+B6</f>
        <v>8683612</v>
      </c>
      <c r="C4" s="38">
        <f t="shared" si="0"/>
        <v>8713813</v>
      </c>
      <c r="D4" s="38">
        <f t="shared" si="0"/>
        <v>9038004</v>
      </c>
      <c r="E4" s="38">
        <f t="shared" si="0"/>
        <v>9602893</v>
      </c>
      <c r="F4" s="38">
        <f t="shared" si="0"/>
        <v>9727770</v>
      </c>
      <c r="G4" s="38">
        <f t="shared" si="0"/>
        <v>10011374</v>
      </c>
      <c r="H4" s="49">
        <f>(F4-C4)/C4*100</f>
        <v>11.636203347489785</v>
      </c>
      <c r="I4" s="77">
        <f>(F4-E4)/E4*100</f>
        <v>1.3004101993013981</v>
      </c>
      <c r="J4" s="22">
        <f>(G4-D4)/D4*100</f>
        <v>10.769745178249533</v>
      </c>
      <c r="K4" s="177">
        <f>(G4-F4)/F4*100</f>
        <v>2.9154061002675844</v>
      </c>
      <c r="M4" s="37"/>
      <c r="N4" s="37"/>
    </row>
    <row r="5" spans="1:16" s="2" customFormat="1" ht="18.600000000000001" customHeight="1" x14ac:dyDescent="0.3">
      <c r="A5" s="5" t="s">
        <v>16</v>
      </c>
      <c r="B5" s="30">
        <v>4916077</v>
      </c>
      <c r="C5" s="14">
        <v>4901726</v>
      </c>
      <c r="D5" s="14">
        <v>5117285</v>
      </c>
      <c r="E5" s="15">
        <v>5382190</v>
      </c>
      <c r="F5" s="14">
        <v>5473254</v>
      </c>
      <c r="G5" s="12">
        <v>5591700</v>
      </c>
      <c r="H5" s="50">
        <f t="shared" ref="H5:H14" si="1">(F5-C5)/C5*100</f>
        <v>11.659729654411528</v>
      </c>
      <c r="I5" s="66">
        <f>(F5-E5)/E5*100</f>
        <v>1.6919506743537482</v>
      </c>
      <c r="J5" s="6">
        <f t="shared" ref="J5:J14" si="2">(G5-D5)/D5*100</f>
        <v>9.2708340457879519</v>
      </c>
      <c r="K5" s="83">
        <f t="shared" ref="K5:K14" si="3">(G5-F5)/F5*100</f>
        <v>2.1640873966382705</v>
      </c>
      <c r="M5" s="4"/>
      <c r="P5" s="4"/>
    </row>
    <row r="6" spans="1:16" s="2" customFormat="1" ht="18.600000000000001" customHeight="1" x14ac:dyDescent="0.3">
      <c r="A6" s="32" t="s">
        <v>15</v>
      </c>
      <c r="B6" s="34">
        <v>3767535</v>
      </c>
      <c r="C6" s="14">
        <v>3812087</v>
      </c>
      <c r="D6" s="14">
        <v>3920719</v>
      </c>
      <c r="E6" s="15">
        <v>4220703</v>
      </c>
      <c r="F6" s="14">
        <v>4254516</v>
      </c>
      <c r="G6" s="12">
        <v>4419674</v>
      </c>
      <c r="H6" s="50">
        <f t="shared" si="1"/>
        <v>11.605952330049131</v>
      </c>
      <c r="I6" s="66">
        <f t="shared" ref="I6:I14" si="4">(F6-E6)/E6*100</f>
        <v>0.8011224670392586</v>
      </c>
      <c r="J6" s="6">
        <f t="shared" si="2"/>
        <v>12.726109675291699</v>
      </c>
      <c r="K6" s="83">
        <f t="shared" si="3"/>
        <v>3.8819456784273463</v>
      </c>
      <c r="L6" s="41"/>
    </row>
    <row r="7" spans="1:16" s="2" customFormat="1" ht="18.600000000000001" customHeight="1" x14ac:dyDescent="0.3">
      <c r="A7" s="5" t="s">
        <v>20</v>
      </c>
      <c r="B7" s="30">
        <v>287043</v>
      </c>
      <c r="C7" s="14">
        <v>246158</v>
      </c>
      <c r="D7" s="14">
        <v>278398</v>
      </c>
      <c r="E7" s="15">
        <v>364593</v>
      </c>
      <c r="F7" s="14">
        <v>321714</v>
      </c>
      <c r="G7" s="12">
        <v>328230</v>
      </c>
      <c r="H7" s="50">
        <f t="shared" si="1"/>
        <v>30.694107036943752</v>
      </c>
      <c r="I7" s="66">
        <f t="shared" si="4"/>
        <v>-11.760785314035102</v>
      </c>
      <c r="J7" s="6">
        <v>0</v>
      </c>
      <c r="K7" s="83">
        <f t="shared" si="3"/>
        <v>2.025401443518156</v>
      </c>
      <c r="L7" s="41"/>
    </row>
    <row r="8" spans="1:16" s="2" customFormat="1" ht="18.600000000000001" customHeight="1" x14ac:dyDescent="0.3">
      <c r="A8" s="5" t="s">
        <v>19</v>
      </c>
      <c r="B8" s="30">
        <v>1654953</v>
      </c>
      <c r="C8" s="14">
        <v>1668282</v>
      </c>
      <c r="D8" s="14">
        <v>1687501</v>
      </c>
      <c r="E8" s="15">
        <v>1700568</v>
      </c>
      <c r="F8" s="14">
        <v>1746813</v>
      </c>
      <c r="G8" s="12">
        <v>1796036</v>
      </c>
      <c r="H8" s="50">
        <f t="shared" si="1"/>
        <v>4.7072976870816801</v>
      </c>
      <c r="I8" s="66">
        <f t="shared" si="4"/>
        <v>2.7193855229546831</v>
      </c>
      <c r="J8" s="6">
        <f t="shared" si="2"/>
        <v>6.43169989232599</v>
      </c>
      <c r="K8" s="83">
        <f t="shared" si="3"/>
        <v>2.8178746093600173</v>
      </c>
      <c r="L8" s="41"/>
    </row>
    <row r="9" spans="1:16" s="2" customFormat="1" ht="18.600000000000001" customHeight="1" x14ac:dyDescent="0.3">
      <c r="A9" s="5" t="s">
        <v>18</v>
      </c>
      <c r="B9" s="30">
        <v>1941996</v>
      </c>
      <c r="C9" s="14">
        <f>C8+C7</f>
        <v>1914440</v>
      </c>
      <c r="D9" s="14">
        <v>1965899</v>
      </c>
      <c r="E9" s="15">
        <v>2065161</v>
      </c>
      <c r="F9" s="14">
        <v>2068527</v>
      </c>
      <c r="G9" s="12">
        <v>2124266</v>
      </c>
      <c r="H9" s="50">
        <f t="shared" si="1"/>
        <v>8.0486721965692318</v>
      </c>
      <c r="I9" s="66">
        <f t="shared" si="4"/>
        <v>0.16298971363491757</v>
      </c>
      <c r="J9" s="6">
        <f t="shared" si="2"/>
        <v>8.0557037772540703</v>
      </c>
      <c r="K9" s="83">
        <f t="shared" si="3"/>
        <v>2.6946227919674244</v>
      </c>
      <c r="L9" s="41"/>
    </row>
    <row r="10" spans="1:16" s="2" customFormat="1" ht="18.600000000000001" customHeight="1" x14ac:dyDescent="0.3">
      <c r="A10" s="5" t="s">
        <v>2</v>
      </c>
      <c r="B10" s="30">
        <v>28748</v>
      </c>
      <c r="C10" s="14">
        <v>26449</v>
      </c>
      <c r="D10" s="14">
        <v>29294</v>
      </c>
      <c r="E10" s="15">
        <v>31286</v>
      </c>
      <c r="F10" s="14">
        <v>30544</v>
      </c>
      <c r="G10" s="12">
        <v>31904</v>
      </c>
      <c r="H10" s="50">
        <f t="shared" si="1"/>
        <v>15.482626942417482</v>
      </c>
      <c r="I10" s="66">
        <f t="shared" si="4"/>
        <v>-2.3716678386498753</v>
      </c>
      <c r="J10" s="6">
        <f t="shared" si="2"/>
        <v>8.90967433604151</v>
      </c>
      <c r="K10" s="83">
        <f t="shared" si="3"/>
        <v>4.4525929806181246</v>
      </c>
    </row>
    <row r="11" spans="1:16" s="2" customFormat="1" ht="18.600000000000001" customHeight="1" x14ac:dyDescent="0.3">
      <c r="A11" s="5" t="s">
        <v>11</v>
      </c>
      <c r="B11" s="30">
        <v>41655</v>
      </c>
      <c r="C11" s="14">
        <v>41125</v>
      </c>
      <c r="D11" s="14">
        <v>41620</v>
      </c>
      <c r="E11" s="15">
        <v>42775</v>
      </c>
      <c r="F11" s="14">
        <v>41072</v>
      </c>
      <c r="G11" s="12">
        <v>42984</v>
      </c>
      <c r="H11" s="50">
        <f t="shared" si="1"/>
        <v>-0.12887537993920972</v>
      </c>
      <c r="I11" s="66">
        <f t="shared" si="4"/>
        <v>-3.9812974868497957</v>
      </c>
      <c r="J11" s="6">
        <f t="shared" si="2"/>
        <v>3.2772705430081692</v>
      </c>
      <c r="K11" s="83">
        <f t="shared" si="3"/>
        <v>4.6552395792754186</v>
      </c>
    </row>
    <row r="12" spans="1:16" s="2" customFormat="1" ht="18.600000000000001" customHeight="1" x14ac:dyDescent="0.3">
      <c r="A12" s="5" t="s">
        <v>3</v>
      </c>
      <c r="B12" s="30">
        <v>20698</v>
      </c>
      <c r="C12" s="14">
        <v>17035</v>
      </c>
      <c r="D12" s="14">
        <v>18331</v>
      </c>
      <c r="E12" s="15">
        <v>18643</v>
      </c>
      <c r="F12" s="14">
        <v>19160</v>
      </c>
      <c r="G12" s="12">
        <v>20160</v>
      </c>
      <c r="H12" s="8">
        <f t="shared" si="1"/>
        <v>12.474317581449956</v>
      </c>
      <c r="I12" s="67">
        <f t="shared" si="4"/>
        <v>2.7731588263691465</v>
      </c>
      <c r="J12" s="6">
        <f t="shared" si="2"/>
        <v>9.9776335169930714</v>
      </c>
      <c r="K12" s="83">
        <f t="shared" si="3"/>
        <v>5.2192066805845512</v>
      </c>
    </row>
    <row r="13" spans="1:16" s="2" customFormat="1" ht="18.600000000000001" customHeight="1" x14ac:dyDescent="0.3">
      <c r="A13" s="5" t="s">
        <v>17</v>
      </c>
      <c r="B13" s="30">
        <v>84276</v>
      </c>
      <c r="C13" s="14">
        <v>84226</v>
      </c>
      <c r="D13" s="14">
        <v>83369</v>
      </c>
      <c r="E13" s="15">
        <v>76880</v>
      </c>
      <c r="F13" s="14">
        <v>78040</v>
      </c>
      <c r="G13" s="12">
        <v>76243</v>
      </c>
      <c r="H13" s="8">
        <f t="shared" si="1"/>
        <v>-7.3445254434497658</v>
      </c>
      <c r="I13" s="67">
        <f t="shared" si="4"/>
        <v>1.5088449531737773</v>
      </c>
      <c r="J13" s="6">
        <f t="shared" si="2"/>
        <v>-8.5475416521728693</v>
      </c>
      <c r="K13" s="83">
        <f t="shared" si="3"/>
        <v>-2.3026652998462329</v>
      </c>
    </row>
    <row r="14" spans="1:16" s="2" customFormat="1" ht="18.600000000000001" customHeight="1" thickBot="1" x14ac:dyDescent="0.35">
      <c r="A14" s="18" t="s">
        <v>5</v>
      </c>
      <c r="B14" s="31">
        <v>21051</v>
      </c>
      <c r="C14" s="19">
        <v>21555</v>
      </c>
      <c r="D14" s="19">
        <v>20294</v>
      </c>
      <c r="E14" s="20">
        <v>19667</v>
      </c>
      <c r="F14" s="19">
        <v>19908</v>
      </c>
      <c r="G14" s="166">
        <v>18460</v>
      </c>
      <c r="H14" s="167">
        <f t="shared" si="1"/>
        <v>-7.6409185803757831</v>
      </c>
      <c r="I14" s="171">
        <f t="shared" si="4"/>
        <v>1.2254029592718767</v>
      </c>
      <c r="J14" s="169">
        <f t="shared" si="2"/>
        <v>-9.0371538385729764</v>
      </c>
      <c r="K14" s="170">
        <f t="shared" si="3"/>
        <v>-7.2734579063692992</v>
      </c>
    </row>
    <row r="15" spans="1:16" s="2" customFormat="1" ht="18.600000000000001" customHeight="1" x14ac:dyDescent="0.3">
      <c r="A15" s="21" t="s">
        <v>4</v>
      </c>
      <c r="B15" s="23">
        <v>2.2400000000000002</v>
      </c>
      <c r="C15" s="22">
        <v>2.21</v>
      </c>
      <c r="D15" s="22">
        <v>2.13</v>
      </c>
      <c r="E15" s="23">
        <v>1.82</v>
      </c>
      <c r="F15" s="22">
        <v>1.83</v>
      </c>
      <c r="G15" s="22">
        <v>1.73</v>
      </c>
      <c r="H15" s="49">
        <f>F15-C15</f>
        <v>-0.37999999999999989</v>
      </c>
      <c r="I15" s="49">
        <f>F15-E15</f>
        <v>1.0000000000000009E-2</v>
      </c>
      <c r="J15" s="49">
        <f>G15-D15</f>
        <v>-0.39999999999999991</v>
      </c>
      <c r="K15" s="55">
        <f>G15-F15</f>
        <v>-0.10000000000000009</v>
      </c>
      <c r="L15" s="2" t="s">
        <v>27</v>
      </c>
    </row>
    <row r="16" spans="1:16" s="2" customFormat="1" ht="18.600000000000001" customHeight="1" x14ac:dyDescent="0.3">
      <c r="A16" s="5" t="s">
        <v>6</v>
      </c>
      <c r="B16" s="3">
        <v>0.56999999999999995</v>
      </c>
      <c r="C16" s="6">
        <v>0.56999999999999995</v>
      </c>
      <c r="D16" s="6">
        <v>0.53</v>
      </c>
      <c r="E16" s="28">
        <v>0.47</v>
      </c>
      <c r="F16" s="6">
        <v>0.47</v>
      </c>
      <c r="G16" s="6">
        <v>0.42</v>
      </c>
      <c r="H16" s="53">
        <f>F16-C16</f>
        <v>-9.9999999999999978E-2</v>
      </c>
      <c r="I16" s="53">
        <f t="shared" ref="I16:I18" si="5">F16-E16</f>
        <v>0</v>
      </c>
      <c r="J16" s="53">
        <f t="shared" ref="J16:J21" si="6">G16-D16</f>
        <v>-0.11000000000000004</v>
      </c>
      <c r="K16" s="54">
        <f t="shared" ref="K16:K21" si="7">G16-F16</f>
        <v>-4.9999999999999989E-2</v>
      </c>
      <c r="L16" s="2" t="s">
        <v>27</v>
      </c>
    </row>
    <row r="17" spans="1:13" s="2" customFormat="1" ht="18.600000000000001" customHeight="1" x14ac:dyDescent="0.3">
      <c r="A17" s="32" t="s">
        <v>49</v>
      </c>
      <c r="B17" s="60">
        <v>75.02</v>
      </c>
      <c r="C17" s="6">
        <v>74.41</v>
      </c>
      <c r="D17" s="6">
        <v>75.66</v>
      </c>
      <c r="E17" s="3">
        <v>74.42</v>
      </c>
      <c r="F17" s="6">
        <v>74.489999999999995</v>
      </c>
      <c r="G17" s="6">
        <v>75.790000000000006</v>
      </c>
      <c r="H17" s="53">
        <f t="shared" ref="H17:H20" si="8">F17-C17</f>
        <v>7.9999999999998295E-2</v>
      </c>
      <c r="I17" s="53">
        <f t="shared" si="5"/>
        <v>6.9999999999993179E-2</v>
      </c>
      <c r="J17" s="53">
        <f t="shared" si="6"/>
        <v>0.13000000000000966</v>
      </c>
      <c r="K17" s="54">
        <f t="shared" si="7"/>
        <v>1.3000000000000114</v>
      </c>
      <c r="L17" s="2" t="s">
        <v>27</v>
      </c>
    </row>
    <row r="18" spans="1:13" s="2" customFormat="1" ht="18.600000000000001" customHeight="1" x14ac:dyDescent="0.3">
      <c r="A18" s="5" t="s">
        <v>10</v>
      </c>
      <c r="B18" s="3">
        <v>1.36</v>
      </c>
      <c r="C18" s="6">
        <v>1.1000000000000001</v>
      </c>
      <c r="D18" s="6">
        <v>1.17</v>
      </c>
      <c r="E18" s="28">
        <v>1.1200000000000001</v>
      </c>
      <c r="F18" s="6">
        <v>1.1399999999999999</v>
      </c>
      <c r="G18" s="6">
        <v>1.17</v>
      </c>
      <c r="H18" s="53">
        <f t="shared" si="8"/>
        <v>3.9999999999999813E-2</v>
      </c>
      <c r="I18" s="53">
        <f t="shared" si="5"/>
        <v>1.9999999999999796E-2</v>
      </c>
      <c r="J18" s="53">
        <f t="shared" si="6"/>
        <v>0</v>
      </c>
      <c r="K18" s="54">
        <f t="shared" si="7"/>
        <v>3.0000000000000027E-2</v>
      </c>
      <c r="L18" s="2" t="s">
        <v>27</v>
      </c>
    </row>
    <row r="19" spans="1:13" s="2" customFormat="1" ht="18.600000000000001" customHeight="1" x14ac:dyDescent="0.3">
      <c r="A19" s="5" t="s">
        <v>8</v>
      </c>
      <c r="B19" s="3">
        <v>14.28</v>
      </c>
      <c r="C19" s="6">
        <v>13.86</v>
      </c>
      <c r="D19" s="6">
        <v>13.76</v>
      </c>
      <c r="E19" s="3">
        <v>14.25</v>
      </c>
      <c r="F19" s="6">
        <v>14.63</v>
      </c>
      <c r="G19" s="6">
        <v>14.62</v>
      </c>
      <c r="H19" s="53">
        <f t="shared" si="8"/>
        <v>0.77000000000000135</v>
      </c>
      <c r="I19" s="53">
        <f>F19-E19</f>
        <v>0.38000000000000078</v>
      </c>
      <c r="J19" s="53">
        <f t="shared" si="6"/>
        <v>0.85999999999999943</v>
      </c>
      <c r="K19" s="54">
        <f t="shared" si="7"/>
        <v>-1.0000000000001563E-2</v>
      </c>
      <c r="L19" s="2" t="s">
        <v>27</v>
      </c>
    </row>
    <row r="20" spans="1:13" s="2" customFormat="1" ht="18.600000000000001" customHeight="1" x14ac:dyDescent="0.3">
      <c r="A20" s="5" t="s">
        <v>9</v>
      </c>
      <c r="B20" s="3">
        <v>10.36</v>
      </c>
      <c r="C20" s="6">
        <v>10.25</v>
      </c>
      <c r="D20" s="6">
        <v>9.9499999999999993</v>
      </c>
      <c r="E20" s="3">
        <v>10.81</v>
      </c>
      <c r="F20" s="6">
        <v>11.1</v>
      </c>
      <c r="G20" s="6">
        <v>11.47</v>
      </c>
      <c r="H20" s="53">
        <f t="shared" si="8"/>
        <v>0.84999999999999964</v>
      </c>
      <c r="I20" s="53">
        <f>F20-E20</f>
        <v>0.28999999999999915</v>
      </c>
      <c r="J20" s="53">
        <f t="shared" si="6"/>
        <v>1.5200000000000014</v>
      </c>
      <c r="K20" s="54">
        <f t="shared" si="7"/>
        <v>0.37000000000000099</v>
      </c>
      <c r="L20" s="2" t="s">
        <v>27</v>
      </c>
    </row>
    <row r="21" spans="1:13" s="2" customFormat="1" ht="18.600000000000001" customHeight="1" thickBot="1" x14ac:dyDescent="0.35">
      <c r="A21" s="36" t="s">
        <v>48</v>
      </c>
      <c r="B21" s="17"/>
      <c r="C21" s="16"/>
      <c r="D21" s="84">
        <v>0.68</v>
      </c>
      <c r="E21" s="179"/>
      <c r="F21" s="84">
        <v>0.75</v>
      </c>
      <c r="G21" s="84">
        <v>0.6</v>
      </c>
      <c r="H21" s="56"/>
      <c r="I21" s="56"/>
      <c r="J21" s="56">
        <f t="shared" si="6"/>
        <v>-8.0000000000000071E-2</v>
      </c>
      <c r="K21" s="57">
        <f t="shared" si="7"/>
        <v>-0.15000000000000002</v>
      </c>
      <c r="L21" s="2" t="s">
        <v>27</v>
      </c>
      <c r="M21" s="4"/>
    </row>
  </sheetData>
  <mergeCells count="3">
    <mergeCell ref="A2:A3"/>
    <mergeCell ref="C2:G2"/>
    <mergeCell ref="A1:K1"/>
  </mergeCells>
  <conditionalFormatting sqref="H4:H14">
    <cfRule type="iconSet" priority="60">
      <iconSet>
        <cfvo type="percent" val="0"/>
        <cfvo type="num" val="0"/>
        <cfvo type="num" val="0"/>
      </iconSet>
    </cfRule>
    <cfRule type="colorScale" priority="61">
      <colorScale>
        <cfvo type="num" val="&quot;&lt;0&quot;"/>
        <cfvo type="num" val="&quot;&gt;0&quot;"/>
        <color rgb="FFFF7128"/>
        <color rgb="FFFFEF9C"/>
      </colorScale>
    </cfRule>
    <cfRule type="cellIs" priority="62" stopIfTrue="1" operator="greaterThan">
      <formula>0</formula>
    </cfRule>
  </conditionalFormatting>
  <conditionalFormatting sqref="H15">
    <cfRule type="cellIs" priority="30" operator="between">
      <formula>0</formula>
      <formula>10000</formula>
    </cfRule>
  </conditionalFormatting>
  <conditionalFormatting sqref="H21">
    <cfRule type="iconSet" priority="48">
      <iconSet>
        <cfvo type="percent" val="0"/>
        <cfvo type="num" val="0"/>
        <cfvo type="num" val="0"/>
      </iconSet>
    </cfRule>
    <cfRule type="colorScale" priority="49">
      <colorScale>
        <cfvo type="num" val="&quot;&lt;0&quot;"/>
        <cfvo type="num" val="&quot;&gt;0&quot;"/>
        <color rgb="FFFF7128"/>
        <color rgb="FFFFEF9C"/>
      </colorScale>
    </cfRule>
    <cfRule type="cellIs" priority="50" stopIfTrue="1" operator="greaterThan">
      <formula>0</formula>
    </cfRule>
  </conditionalFormatting>
  <conditionalFormatting sqref="I17">
    <cfRule type="iconSet" priority="13">
      <iconSet>
        <cfvo type="percent" val="0"/>
        <cfvo type="num" val="0"/>
        <cfvo type="num" val="0"/>
      </iconSet>
    </cfRule>
    <cfRule type="colorScale" priority="14">
      <colorScale>
        <cfvo type="num" val="&quot;&lt;0&quot;"/>
        <cfvo type="num" val="&quot;&gt;0&quot;"/>
        <color rgb="FFFF7128"/>
        <color rgb="FFFFEF9C"/>
      </colorScale>
    </cfRule>
    <cfRule type="cellIs" priority="15" stopIfTrue="1" operator="greaterThan">
      <formula>0</formula>
    </cfRule>
  </conditionalFormatting>
  <conditionalFormatting sqref="I18">
    <cfRule type="iconSet" priority="5">
      <iconSet>
        <cfvo type="percent" val="0"/>
        <cfvo type="num" val="0"/>
        <cfvo type="num" val="0"/>
      </iconSet>
    </cfRule>
    <cfRule type="colorScale" priority="6">
      <colorScale>
        <cfvo type="num" val="&quot;&lt;0&quot;"/>
        <cfvo type="num" val="&quot;&gt;0&quot;"/>
        <color rgb="FFFF7128"/>
        <color rgb="FFFFEF9C"/>
      </colorScale>
    </cfRule>
    <cfRule type="cellIs" priority="7" stopIfTrue="1" operator="greaterThan">
      <formula>0</formula>
    </cfRule>
  </conditionalFormatting>
  <conditionalFormatting sqref="I19:I20">
    <cfRule type="iconSet" priority="20">
      <iconSet>
        <cfvo type="percent" val="0"/>
        <cfvo type="num" val="0"/>
        <cfvo type="num" val="0"/>
      </iconSet>
    </cfRule>
    <cfRule type="colorScale" priority="21">
      <colorScale>
        <cfvo type="num" val="&quot;&lt;0&quot;"/>
        <cfvo type="num" val="&quot;&gt;0&quot;"/>
        <color rgb="FFFF7128"/>
        <color rgb="FFFFEF9C"/>
      </colorScale>
    </cfRule>
    <cfRule type="cellIs" priority="22" stopIfTrue="1" operator="greaterThan">
      <formula>0</formula>
    </cfRule>
  </conditionalFormatting>
  <conditionalFormatting sqref="I21">
    <cfRule type="iconSet" priority="54">
      <iconSet>
        <cfvo type="percent" val="0"/>
        <cfvo type="num" val="0"/>
        <cfvo type="num" val="0"/>
      </iconSet>
    </cfRule>
    <cfRule type="colorScale" priority="55">
      <colorScale>
        <cfvo type="num" val="&quot;&lt;0&quot;"/>
        <cfvo type="num" val="&quot;&gt;0&quot;"/>
        <color rgb="FFFF7128"/>
        <color rgb="FFFFEF9C"/>
      </colorScale>
    </cfRule>
    <cfRule type="cellIs" priority="56" stopIfTrue="1" operator="greaterThan">
      <formula>0</formula>
    </cfRule>
  </conditionalFormatting>
  <conditionalFormatting sqref="I4:K15 I16 J16:K21">
    <cfRule type="iconSet" priority="75">
      <iconSet>
        <cfvo type="percent" val="0"/>
        <cfvo type="num" val="0"/>
        <cfvo type="num" val="0"/>
      </iconSet>
    </cfRule>
    <cfRule type="colorScale" priority="76">
      <colorScale>
        <cfvo type="num" val="&quot;&lt;0&quot;"/>
        <cfvo type="num" val="&quot;&gt;0&quot;"/>
        <color rgb="FFFF7128"/>
        <color rgb="FFFFEF9C"/>
      </colorScale>
    </cfRule>
    <cfRule type="cellIs" priority="77" stopIfTrue="1" operator="greaterThan">
      <formula>0</formula>
    </cfRule>
  </conditionalFormatting>
  <pageMargins left="0.7" right="0.7" top="0.75" bottom="0.75" header="0.3" footer="0.3"/>
  <pageSetup scale="8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7" id="{AA0BE2F2-311A-43C2-86E7-F60FF8D5F48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58" id="{A3E8F81B-4F5B-47F2-8238-938E6C2650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59" id="{B884B925-B8C6-4E2C-A33C-E3A5D40FC65F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H4:H14</xm:sqref>
        </x14:conditionalFormatting>
        <x14:conditionalFormatting xmlns:xm="http://schemas.microsoft.com/office/excel/2006/main">
          <x14:cfRule type="iconSet" priority="27" id="{386D0A4F-526A-46EE-B828-56E3F5C9B7E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29" id="{A392A497-23C7-4532-B413-D9436EC4A38C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H15</xm:sqref>
        </x14:conditionalFormatting>
        <x14:conditionalFormatting xmlns:xm="http://schemas.microsoft.com/office/excel/2006/main">
          <x14:cfRule type="iconSet" priority="24" id="{50E3CE83-E219-4F56-AFDB-95F2FEF2D6B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26" id="{C3525ADA-D9FC-4002-A715-9D6FA1C66FC8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H15:H20</xm:sqref>
        </x14:conditionalFormatting>
        <x14:conditionalFormatting xmlns:xm="http://schemas.microsoft.com/office/excel/2006/main">
          <x14:cfRule type="iconSet" priority="45" id="{3308244B-A9A6-49ED-8087-7596461E156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46" id="{4C562B9B-A47F-4623-9418-423BAF6F49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47" id="{FB2E2C8E-ED65-4887-B8F4-3965C9AA1A16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H21</xm:sqref>
        </x14:conditionalFormatting>
        <x14:conditionalFormatting xmlns:xm="http://schemas.microsoft.com/office/excel/2006/main">
          <x14:cfRule type="iconSet" priority="65" id="{1E8B65FC-723D-44D1-863C-0A44F204236C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H21:I21 H16:H20</xm:sqref>
        </x14:conditionalFormatting>
        <x14:conditionalFormatting xmlns:xm="http://schemas.microsoft.com/office/excel/2006/main">
          <x14:cfRule type="iconSet" priority="44" id="{D0B32FFF-F981-417C-9837-9F33F42F2D9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H21:I21</xm:sqref>
        </x14:conditionalFormatting>
        <x14:conditionalFormatting xmlns:xm="http://schemas.microsoft.com/office/excel/2006/main">
          <x14:cfRule type="iconSet" priority="80" id="{94D19052-7BAD-432A-AC4F-4A1E80CEDB8A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H4:K14 H21:I21 H16:H20</xm:sqref>
        </x14:conditionalFormatting>
        <x14:conditionalFormatting xmlns:xm="http://schemas.microsoft.com/office/excel/2006/main">
          <x14:cfRule type="iconSet" priority="10" id="{FBD6B00A-E455-4298-8044-6F62CF61451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11" id="{A1568D87-E6F9-498D-B8BE-334807208D1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12" id="{8100E3BF-94E6-4D98-928E-B6336F298DA6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16" id="{D65F59FE-2770-4DC4-A211-AE4036AD0018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I17</xm:sqref>
        </x14:conditionalFormatting>
        <x14:conditionalFormatting xmlns:xm="http://schemas.microsoft.com/office/excel/2006/main">
          <x14:cfRule type="iconSet" priority="2" id="{71CA5AC7-FA04-401C-9EE4-3033F2748A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3" id="{189C71AC-6FAE-459F-86B2-EFBB15A73F9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4" id="{1798513C-76F2-4867-B3DE-64A874EBBA89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8" id="{497CBD58-F52F-4F24-A58F-86D890D2EF33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I18</xm:sqref>
        </x14:conditionalFormatting>
        <x14:conditionalFormatting xmlns:xm="http://schemas.microsoft.com/office/excel/2006/main">
          <x14:cfRule type="iconSet" priority="17" id="{2C23A5E3-E647-4D8C-BE3F-EC4C04DEA5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18" id="{5EDFA8B8-5E83-47FF-89C3-161918B1B8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19" id="{1CDB16D7-A565-4ED1-9FB9-5595680A82B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23" id="{9A5669C7-11C7-44A0-9325-C661E85F2B8F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I19:I20</xm:sqref>
        </x14:conditionalFormatting>
        <x14:conditionalFormatting xmlns:xm="http://schemas.microsoft.com/office/excel/2006/main">
          <x14:cfRule type="iconSet" priority="51" id="{3082BF6A-C855-4104-978D-090BA491C2D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52" id="{E29C00C2-CDE4-4266-A24F-A4F2C0A717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53" id="{B7329F51-BBCD-4510-8421-358140379D4A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72" id="{FEB78AEE-E52B-4A22-829A-87B1BFC0EAC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73" id="{B1AF1D25-A192-4B1E-8949-5AEA4229174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74" id="{AFEF339D-A241-4D6C-8A84-A28D37F5599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I4:K15 I16 J16:K21</xm:sqref>
        </x14:conditionalFormatting>
        <x14:conditionalFormatting xmlns:xm="http://schemas.microsoft.com/office/excel/2006/main">
          <x14:cfRule type="iconSet" priority="9" id="{6B539E0B-F193-4FB9-ABB1-D4E91E2AEB86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I15:K15 I16 J16:K21</xm:sqref>
        </x14:conditionalFormatting>
        <x14:conditionalFormatting xmlns:xm="http://schemas.microsoft.com/office/excel/2006/main">
          <x14:cfRule type="iconSet" priority="1" id="{243074E0-EA00-4D19-A41C-53FEE86CE3C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J4:K21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6D142-92F7-4438-8533-0A69D5A90F28}">
  <dimension ref="A1:O21"/>
  <sheetViews>
    <sheetView topLeftCell="A3" zoomScaleNormal="100" zoomScaleSheetLayoutView="100" workbookViewId="0">
      <selection activeCell="K29" sqref="K29"/>
    </sheetView>
  </sheetViews>
  <sheetFormatPr defaultColWidth="8.88671875" defaultRowHeight="20.399999999999999" customHeight="1" x14ac:dyDescent="0.3"/>
  <cols>
    <col min="1" max="1" width="24.88671875" style="1" customWidth="1"/>
    <col min="2" max="2" width="12.6640625" style="1" hidden="1" customWidth="1"/>
    <col min="3" max="3" width="12.88671875" style="1" hidden="1" customWidth="1"/>
    <col min="4" max="4" width="12.88671875" style="1" customWidth="1"/>
    <col min="5" max="5" width="12.33203125" style="1" hidden="1" customWidth="1"/>
    <col min="6" max="7" width="12.33203125" style="1" customWidth="1"/>
    <col min="8" max="8" width="11.6640625" style="1" hidden="1" customWidth="1"/>
    <col min="9" max="9" width="12.109375" style="1" hidden="1" customWidth="1"/>
    <col min="10" max="11" width="12.109375" style="1" customWidth="1"/>
    <col min="12" max="12" width="9.6640625" style="1" customWidth="1"/>
    <col min="13" max="13" width="9" style="1" customWidth="1"/>
    <col min="14" max="14" width="9.5546875" style="1" customWidth="1"/>
    <col min="15" max="15" width="9.109375" style="1" customWidth="1"/>
    <col min="16" max="16384" width="8.88671875" style="1"/>
  </cols>
  <sheetData>
    <row r="1" spans="1:15" s="2" customFormat="1" ht="20.399999999999999" customHeight="1" thickBot="1" x14ac:dyDescent="0.35">
      <c r="A1" s="187" t="s">
        <v>32</v>
      </c>
      <c r="B1" s="188"/>
      <c r="C1" s="188"/>
      <c r="D1" s="188"/>
      <c r="E1" s="188"/>
      <c r="F1" s="188"/>
      <c r="G1" s="188"/>
      <c r="H1" s="188"/>
      <c r="I1" s="188"/>
      <c r="J1" s="188"/>
      <c r="K1" s="189"/>
    </row>
    <row r="2" spans="1:15" s="4" customFormat="1" ht="19.2" customHeight="1" x14ac:dyDescent="0.3">
      <c r="A2" s="190" t="s">
        <v>12</v>
      </c>
      <c r="B2" s="99"/>
      <c r="C2" s="192" t="s">
        <v>25</v>
      </c>
      <c r="D2" s="192"/>
      <c r="E2" s="192"/>
      <c r="F2" s="192"/>
      <c r="G2" s="192"/>
      <c r="H2" s="99" t="s">
        <v>0</v>
      </c>
      <c r="I2" s="99" t="s">
        <v>1</v>
      </c>
      <c r="J2" s="99" t="s">
        <v>0</v>
      </c>
      <c r="K2" s="100" t="s">
        <v>1</v>
      </c>
    </row>
    <row r="3" spans="1:15" s="4" customFormat="1" ht="20.399999999999999" customHeight="1" x14ac:dyDescent="0.3">
      <c r="A3" s="191"/>
      <c r="B3" s="173">
        <v>45352</v>
      </c>
      <c r="C3" s="173">
        <v>45444</v>
      </c>
      <c r="D3" s="173">
        <v>45536</v>
      </c>
      <c r="E3" s="173">
        <v>45717</v>
      </c>
      <c r="F3" s="173">
        <v>45809</v>
      </c>
      <c r="G3" s="173">
        <v>45901</v>
      </c>
      <c r="H3" s="45" t="s">
        <v>24</v>
      </c>
      <c r="I3" s="45" t="s">
        <v>24</v>
      </c>
      <c r="J3" s="45" t="s">
        <v>24</v>
      </c>
      <c r="K3" s="46" t="s">
        <v>24</v>
      </c>
    </row>
    <row r="4" spans="1:15" s="2" customFormat="1" ht="20.399999999999999" customHeight="1" x14ac:dyDescent="0.3">
      <c r="A4" s="5" t="s">
        <v>14</v>
      </c>
      <c r="B4" s="15">
        <f t="shared" ref="B4:G4" si="0">B5+B6</f>
        <v>1323515</v>
      </c>
      <c r="C4" s="15">
        <f t="shared" si="0"/>
        <v>1364660</v>
      </c>
      <c r="D4" s="14">
        <f t="shared" si="0"/>
        <v>1397100</v>
      </c>
      <c r="E4" s="15">
        <f t="shared" si="0"/>
        <v>1482588</v>
      </c>
      <c r="F4" s="14">
        <f t="shared" si="0"/>
        <v>1506142</v>
      </c>
      <c r="G4" s="14">
        <f t="shared" si="0"/>
        <v>1562446</v>
      </c>
      <c r="H4" s="53">
        <f>(F4-C4)/C4*100</f>
        <v>10.367564081895857</v>
      </c>
      <c r="I4" s="53">
        <f>(F4-E4)/E4*100</f>
        <v>1.5887083937007451</v>
      </c>
      <c r="J4" s="53">
        <f>(G4-D4)/D4*100</f>
        <v>11.834943812182377</v>
      </c>
      <c r="K4" s="54">
        <f>(G4-F4)/F4*100</f>
        <v>3.7382929365225852</v>
      </c>
      <c r="L4" s="37"/>
      <c r="M4" s="37"/>
    </row>
    <row r="5" spans="1:15" s="2" customFormat="1" ht="20.399999999999999" customHeight="1" x14ac:dyDescent="0.3">
      <c r="A5" s="5" t="s">
        <v>16</v>
      </c>
      <c r="B5" s="15">
        <v>737920</v>
      </c>
      <c r="C5" s="14">
        <v>764396</v>
      </c>
      <c r="D5" s="14">
        <v>775181</v>
      </c>
      <c r="E5" s="15">
        <v>816541</v>
      </c>
      <c r="F5" s="14">
        <v>833698</v>
      </c>
      <c r="G5" s="14">
        <v>853301</v>
      </c>
      <c r="H5" s="53">
        <f t="shared" ref="H5:H14" si="1">(F5-C5)/C5*100</f>
        <v>9.0662431514555291</v>
      </c>
      <c r="I5" s="53">
        <f t="shared" ref="I5:I14" si="2">(F5-E5)/E5*100</f>
        <v>2.1011804673617123</v>
      </c>
      <c r="J5" s="53">
        <f t="shared" ref="J5:J14" si="3">(G5-D5)/D5*100</f>
        <v>10.077646381941765</v>
      </c>
      <c r="K5" s="54">
        <f t="shared" ref="K5:K14" si="4">(G5-F5)/F5*100</f>
        <v>2.351331057529225</v>
      </c>
      <c r="L5" s="4"/>
      <c r="O5" s="4"/>
    </row>
    <row r="6" spans="1:15" s="2" customFormat="1" ht="20.399999999999999" customHeight="1" x14ac:dyDescent="0.3">
      <c r="A6" s="32" t="s">
        <v>15</v>
      </c>
      <c r="B6" s="172">
        <v>585595</v>
      </c>
      <c r="C6" s="14">
        <v>600264</v>
      </c>
      <c r="D6" s="14">
        <v>621919</v>
      </c>
      <c r="E6" s="15">
        <v>666047</v>
      </c>
      <c r="F6" s="14">
        <v>672444</v>
      </c>
      <c r="G6" s="14">
        <v>709145</v>
      </c>
      <c r="H6" s="53">
        <f t="shared" si="1"/>
        <v>12.024709127983687</v>
      </c>
      <c r="I6" s="53">
        <f t="shared" si="2"/>
        <v>0.96044273151894688</v>
      </c>
      <c r="J6" s="53">
        <f t="shared" si="3"/>
        <v>14.025299114514914</v>
      </c>
      <c r="K6" s="54">
        <f t="shared" si="4"/>
        <v>5.4578522523808672</v>
      </c>
    </row>
    <row r="7" spans="1:15" s="2" customFormat="1" ht="20.399999999999999" customHeight="1" x14ac:dyDescent="0.3">
      <c r="A7" s="5" t="s">
        <v>20</v>
      </c>
      <c r="B7" s="15"/>
      <c r="C7" s="14"/>
      <c r="D7" s="14"/>
      <c r="E7" s="15"/>
      <c r="F7" s="14"/>
      <c r="G7" s="14"/>
      <c r="H7" s="53" t="s">
        <v>26</v>
      </c>
      <c r="I7" s="53" t="s">
        <v>26</v>
      </c>
      <c r="J7" s="53" t="s">
        <v>26</v>
      </c>
      <c r="K7" s="54" t="s">
        <v>26</v>
      </c>
      <c r="L7" s="41" t="s">
        <v>23</v>
      </c>
    </row>
    <row r="8" spans="1:15" s="2" customFormat="1" ht="20.399999999999999" customHeight="1" x14ac:dyDescent="0.3">
      <c r="A8" s="5" t="s">
        <v>19</v>
      </c>
      <c r="B8" s="15"/>
      <c r="C8" s="14"/>
      <c r="D8" s="14"/>
      <c r="E8" s="15"/>
      <c r="F8" s="14"/>
      <c r="G8" s="14"/>
      <c r="H8" s="53" t="s">
        <v>26</v>
      </c>
      <c r="I8" s="53" t="s">
        <v>26</v>
      </c>
      <c r="J8" s="53" t="s">
        <v>26</v>
      </c>
      <c r="K8" s="54" t="s">
        <v>26</v>
      </c>
      <c r="L8" s="41" t="s">
        <v>23</v>
      </c>
    </row>
    <row r="9" spans="1:15" s="4" customFormat="1" ht="20.399999999999999" customHeight="1" x14ac:dyDescent="0.3">
      <c r="A9" s="5" t="s">
        <v>18</v>
      </c>
      <c r="B9" s="15">
        <v>269872</v>
      </c>
      <c r="C9" s="14">
        <v>274973</v>
      </c>
      <c r="D9" s="14">
        <v>275618</v>
      </c>
      <c r="E9" s="15">
        <v>280316</v>
      </c>
      <c r="F9" s="14">
        <v>281846</v>
      </c>
      <c r="G9" s="14">
        <v>286492</v>
      </c>
      <c r="H9" s="53">
        <f t="shared" si="1"/>
        <v>2.4995181345077517</v>
      </c>
      <c r="I9" s="53">
        <f t="shared" si="2"/>
        <v>0.5458125829421081</v>
      </c>
      <c r="J9" s="53">
        <f t="shared" si="3"/>
        <v>3.9453156179930193</v>
      </c>
      <c r="K9" s="54">
        <f t="shared" si="4"/>
        <v>1.6484179303591324</v>
      </c>
    </row>
    <row r="10" spans="1:15" s="2" customFormat="1" ht="20.399999999999999" customHeight="1" x14ac:dyDescent="0.3">
      <c r="A10" s="5" t="s">
        <v>2</v>
      </c>
      <c r="B10" s="15">
        <v>3557</v>
      </c>
      <c r="C10" s="14">
        <v>3677</v>
      </c>
      <c r="D10" s="14">
        <v>4147</v>
      </c>
      <c r="E10" s="15">
        <v>4885</v>
      </c>
      <c r="F10" s="14">
        <v>4009</v>
      </c>
      <c r="G10" s="14">
        <v>3821</v>
      </c>
      <c r="H10" s="53">
        <f t="shared" si="1"/>
        <v>9.0290998096274144</v>
      </c>
      <c r="I10" s="53">
        <f t="shared" si="2"/>
        <v>-17.932446264073697</v>
      </c>
      <c r="J10" s="53">
        <f t="shared" si="3"/>
        <v>-7.861104412828551</v>
      </c>
      <c r="K10" s="54">
        <f t="shared" si="4"/>
        <v>-4.6894487403342477</v>
      </c>
    </row>
    <row r="11" spans="1:15" s="2" customFormat="1" ht="20.399999999999999" customHeight="1" x14ac:dyDescent="0.3">
      <c r="A11" s="5" t="s">
        <v>11</v>
      </c>
      <c r="B11" s="15">
        <v>5937</v>
      </c>
      <c r="C11" s="14">
        <v>6275</v>
      </c>
      <c r="D11" s="14">
        <v>5986</v>
      </c>
      <c r="E11" s="15">
        <v>6063</v>
      </c>
      <c r="F11" s="14">
        <v>6068</v>
      </c>
      <c r="G11" s="14">
        <v>5912</v>
      </c>
      <c r="H11" s="53">
        <f t="shared" si="1"/>
        <v>-3.2988047808764942</v>
      </c>
      <c r="I11" s="53">
        <f t="shared" si="2"/>
        <v>8.2467425366980041E-2</v>
      </c>
      <c r="J11" s="53">
        <f t="shared" si="3"/>
        <v>-1.236217841630471</v>
      </c>
      <c r="K11" s="54">
        <f t="shared" si="4"/>
        <v>-2.5708635464733027</v>
      </c>
    </row>
    <row r="12" spans="1:15" s="2" customFormat="1" ht="20.399999999999999" customHeight="1" x14ac:dyDescent="0.3">
      <c r="A12" s="5" t="s">
        <v>3</v>
      </c>
      <c r="B12" s="15">
        <v>1439</v>
      </c>
      <c r="C12" s="14">
        <v>1703</v>
      </c>
      <c r="D12" s="14">
        <v>2374</v>
      </c>
      <c r="E12" s="15">
        <v>2626</v>
      </c>
      <c r="F12" s="14">
        <v>2252</v>
      </c>
      <c r="G12" s="14">
        <v>2555</v>
      </c>
      <c r="H12" s="6">
        <f t="shared" si="1"/>
        <v>32.237228420434526</v>
      </c>
      <c r="I12" s="6">
        <f t="shared" si="2"/>
        <v>-14.242193450114243</v>
      </c>
      <c r="J12" s="53">
        <f t="shared" si="3"/>
        <v>7.6242628475147427</v>
      </c>
      <c r="K12" s="54">
        <f t="shared" si="4"/>
        <v>13.454706927175843</v>
      </c>
    </row>
    <row r="13" spans="1:15" s="2" customFormat="1" ht="20.399999999999999" customHeight="1" x14ac:dyDescent="0.3">
      <c r="A13" s="5" t="s">
        <v>17</v>
      </c>
      <c r="B13" s="15">
        <v>29183</v>
      </c>
      <c r="C13" s="14">
        <v>27716</v>
      </c>
      <c r="D13" s="14">
        <v>27456</v>
      </c>
      <c r="E13" s="15">
        <v>21749</v>
      </c>
      <c r="F13" s="14">
        <v>19640</v>
      </c>
      <c r="G13" s="14">
        <v>18014</v>
      </c>
      <c r="H13" s="6">
        <f t="shared" si="1"/>
        <v>-29.138403810073605</v>
      </c>
      <c r="I13" s="6">
        <f t="shared" si="2"/>
        <v>-9.6969975631063487</v>
      </c>
      <c r="J13" s="53">
        <f t="shared" si="3"/>
        <v>-34.389568764568764</v>
      </c>
      <c r="K13" s="54">
        <f t="shared" si="4"/>
        <v>-8.2790224032586561</v>
      </c>
    </row>
    <row r="14" spans="1:15" s="2" customFormat="1" ht="20.399999999999999" customHeight="1" thickBot="1" x14ac:dyDescent="0.35">
      <c r="A14" s="18" t="s">
        <v>5</v>
      </c>
      <c r="B14" s="20">
        <v>6845</v>
      </c>
      <c r="C14" s="19">
        <v>5702</v>
      </c>
      <c r="D14" s="19">
        <v>5649</v>
      </c>
      <c r="E14" s="20">
        <v>5359</v>
      </c>
      <c r="F14" s="19">
        <v>4950</v>
      </c>
      <c r="G14" s="19">
        <v>4530</v>
      </c>
      <c r="H14" s="169">
        <f t="shared" si="1"/>
        <v>-13.188354963170818</v>
      </c>
      <c r="I14" s="169">
        <f t="shared" si="2"/>
        <v>-7.6320208994215335</v>
      </c>
      <c r="J14" s="164">
        <f t="shared" si="3"/>
        <v>-19.808815719596389</v>
      </c>
      <c r="K14" s="165">
        <f t="shared" si="4"/>
        <v>-8.4848484848484862</v>
      </c>
    </row>
    <row r="15" spans="1:15" s="2" customFormat="1" ht="20.399999999999999" customHeight="1" x14ac:dyDescent="0.3">
      <c r="A15" s="21" t="s">
        <v>4</v>
      </c>
      <c r="B15" s="23">
        <v>4.9800000000000004</v>
      </c>
      <c r="C15" s="22">
        <v>4.62</v>
      </c>
      <c r="D15" s="22">
        <v>4.41</v>
      </c>
      <c r="E15" s="43">
        <v>3.27</v>
      </c>
      <c r="F15" s="22">
        <v>2.92</v>
      </c>
      <c r="G15" s="22">
        <v>2.54</v>
      </c>
      <c r="H15" s="49">
        <f>F15-C15</f>
        <v>-1.7000000000000002</v>
      </c>
      <c r="I15" s="49">
        <f>F15-E15</f>
        <v>-0.35000000000000009</v>
      </c>
      <c r="J15" s="49">
        <f>G15-D15</f>
        <v>-1.87</v>
      </c>
      <c r="K15" s="55">
        <f>G15-F15</f>
        <v>-0.37999999999999989</v>
      </c>
      <c r="L15" s="2" t="s">
        <v>27</v>
      </c>
    </row>
    <row r="16" spans="1:15" s="2" customFormat="1" ht="20.399999999999999" customHeight="1" x14ac:dyDescent="0.3">
      <c r="A16" s="5" t="s">
        <v>6</v>
      </c>
      <c r="B16" s="3">
        <v>1.22</v>
      </c>
      <c r="C16" s="6">
        <v>0.99</v>
      </c>
      <c r="D16" s="6">
        <v>0.94</v>
      </c>
      <c r="E16" s="28">
        <v>0.82</v>
      </c>
      <c r="F16" s="6">
        <v>0.75</v>
      </c>
      <c r="G16" s="6">
        <v>0.65</v>
      </c>
      <c r="H16" s="53">
        <f t="shared" ref="H16:H20" si="5">F16-C16</f>
        <v>-0.24</v>
      </c>
      <c r="I16" s="53">
        <f t="shared" ref="I16:I20" si="6">F16-E16</f>
        <v>-6.9999999999999951E-2</v>
      </c>
      <c r="J16" s="53">
        <f t="shared" ref="J16:J20" si="7">G16-D16</f>
        <v>-0.28999999999999992</v>
      </c>
      <c r="K16" s="54">
        <f t="shared" ref="K16:K20" si="8">G16-F16</f>
        <v>-9.9999999999999978E-2</v>
      </c>
      <c r="L16" s="2" t="s">
        <v>27</v>
      </c>
    </row>
    <row r="17" spans="1:12" s="2" customFormat="1" ht="20.399999999999999" customHeight="1" x14ac:dyDescent="0.3">
      <c r="A17" s="32" t="s">
        <v>13</v>
      </c>
      <c r="B17" s="60">
        <v>90.59</v>
      </c>
      <c r="C17" s="6">
        <v>92.11</v>
      </c>
      <c r="D17" s="6">
        <v>92.22</v>
      </c>
      <c r="E17" s="28">
        <v>92.39</v>
      </c>
      <c r="F17" s="6">
        <v>92.94</v>
      </c>
      <c r="G17" s="6">
        <v>93.39</v>
      </c>
      <c r="H17" s="53">
        <f t="shared" si="5"/>
        <v>0.82999999999999829</v>
      </c>
      <c r="I17" s="53">
        <f t="shared" si="6"/>
        <v>0.54999999999999716</v>
      </c>
      <c r="J17" s="53">
        <f t="shared" si="7"/>
        <v>1.1700000000000017</v>
      </c>
      <c r="K17" s="54">
        <f t="shared" si="8"/>
        <v>0.45000000000000284</v>
      </c>
      <c r="L17" s="2" t="s">
        <v>27</v>
      </c>
    </row>
    <row r="18" spans="1:12" s="2" customFormat="1" ht="20.399999999999999" customHeight="1" x14ac:dyDescent="0.3">
      <c r="A18" s="5" t="s">
        <v>10</v>
      </c>
      <c r="B18" s="3">
        <v>0.61</v>
      </c>
      <c r="C18" s="6">
        <v>0.7</v>
      </c>
      <c r="D18" s="6">
        <v>0.94</v>
      </c>
      <c r="E18" s="28">
        <v>0.98</v>
      </c>
      <c r="F18" s="6">
        <v>0.82</v>
      </c>
      <c r="G18" s="6">
        <v>0.91</v>
      </c>
      <c r="H18" s="53">
        <f t="shared" si="5"/>
        <v>0.12</v>
      </c>
      <c r="I18" s="53">
        <f t="shared" si="6"/>
        <v>-0.16000000000000003</v>
      </c>
      <c r="J18" s="53">
        <f t="shared" si="7"/>
        <v>-2.9999999999999916E-2</v>
      </c>
      <c r="K18" s="54">
        <f t="shared" si="8"/>
        <v>9.000000000000008E-2</v>
      </c>
      <c r="L18" s="2" t="s">
        <v>27</v>
      </c>
    </row>
    <row r="19" spans="1:12" s="2" customFormat="1" ht="20.399999999999999" customHeight="1" x14ac:dyDescent="0.3">
      <c r="A19" s="5" t="s">
        <v>8</v>
      </c>
      <c r="B19" s="3">
        <v>16.96</v>
      </c>
      <c r="C19" s="6">
        <v>16.18</v>
      </c>
      <c r="D19" s="6">
        <v>16.63</v>
      </c>
      <c r="E19" s="28">
        <v>17.77</v>
      </c>
      <c r="F19" s="6">
        <v>17.39</v>
      </c>
      <c r="G19" s="6">
        <v>16.690000000000001</v>
      </c>
      <c r="H19" s="53">
        <f t="shared" si="5"/>
        <v>1.2100000000000009</v>
      </c>
      <c r="I19" s="53">
        <f t="shared" si="6"/>
        <v>-0.37999999999999901</v>
      </c>
      <c r="J19" s="53">
        <f t="shared" si="7"/>
        <v>6.0000000000002274E-2</v>
      </c>
      <c r="K19" s="54">
        <f t="shared" si="8"/>
        <v>-0.69999999999999929</v>
      </c>
      <c r="L19" s="2" t="s">
        <v>27</v>
      </c>
    </row>
    <row r="20" spans="1:12" s="2" customFormat="1" ht="20.399999999999999" customHeight="1" x14ac:dyDescent="0.3">
      <c r="A20" s="5" t="s">
        <v>9</v>
      </c>
      <c r="B20" s="3">
        <v>14.24</v>
      </c>
      <c r="C20" s="6">
        <v>13.62</v>
      </c>
      <c r="D20" s="6">
        <v>13.52</v>
      </c>
      <c r="E20" s="28">
        <v>14.84</v>
      </c>
      <c r="F20" s="6">
        <v>14.52</v>
      </c>
      <c r="G20" s="6">
        <v>13.89</v>
      </c>
      <c r="H20" s="53">
        <f t="shared" si="5"/>
        <v>0.90000000000000036</v>
      </c>
      <c r="I20" s="53">
        <f t="shared" si="6"/>
        <v>-0.32000000000000028</v>
      </c>
      <c r="J20" s="53">
        <f t="shared" si="7"/>
        <v>0.37000000000000099</v>
      </c>
      <c r="K20" s="54">
        <f t="shared" si="8"/>
        <v>-0.62999999999999901</v>
      </c>
      <c r="L20" s="2" t="s">
        <v>27</v>
      </c>
    </row>
    <row r="21" spans="1:12" s="2" customFormat="1" ht="20.399999999999999" customHeight="1" thickBot="1" x14ac:dyDescent="0.35">
      <c r="A21" s="36" t="s">
        <v>7</v>
      </c>
      <c r="B21" s="17">
        <v>412078</v>
      </c>
      <c r="C21" s="16">
        <v>425610</v>
      </c>
      <c r="D21" s="16">
        <v>432908</v>
      </c>
      <c r="E21" s="17">
        <v>445960</v>
      </c>
      <c r="F21" s="16">
        <v>457350</v>
      </c>
      <c r="G21" s="16">
        <v>476865</v>
      </c>
      <c r="H21" s="56">
        <f>(F21-C21)/C21*100</f>
        <v>7.457531542961866</v>
      </c>
      <c r="I21" s="56">
        <f>(F21-E21)/E21*100</f>
        <v>2.5540407211409097</v>
      </c>
      <c r="J21" s="56">
        <f>(G21-D21)/D21*100</f>
        <v>10.153889510011364</v>
      </c>
      <c r="K21" s="57">
        <f>(G21-F21)/F21*100</f>
        <v>4.2669727779599871</v>
      </c>
      <c r="L21" s="4"/>
    </row>
  </sheetData>
  <mergeCells count="3">
    <mergeCell ref="A2:A3"/>
    <mergeCell ref="C2:G2"/>
    <mergeCell ref="A1:K1"/>
  </mergeCells>
  <conditionalFormatting sqref="H4:K14">
    <cfRule type="iconSet" priority="15">
      <iconSet>
        <cfvo type="percent" val="0"/>
        <cfvo type="num" val="0"/>
        <cfvo type="num" val="0"/>
      </iconSet>
    </cfRule>
    <cfRule type="colorScale" priority="16">
      <colorScale>
        <cfvo type="num" val="&quot;&lt;0&quot;"/>
        <cfvo type="num" val="&quot;&gt;0&quot;"/>
        <color rgb="FFFF7128"/>
        <color rgb="FFFFEF9C"/>
      </colorScale>
    </cfRule>
    <cfRule type="cellIs" priority="17" stopIfTrue="1" operator="greaterThan">
      <formula>0</formula>
    </cfRule>
  </conditionalFormatting>
  <conditionalFormatting sqref="J21:K21">
    <cfRule type="iconSet" priority="5">
      <iconSet>
        <cfvo type="percent" val="0"/>
        <cfvo type="num" val="0"/>
        <cfvo type="num" val="0"/>
      </iconSet>
    </cfRule>
    <cfRule type="colorScale" priority="6">
      <colorScale>
        <cfvo type="num" val="&quot;&lt;0&quot;"/>
        <cfvo type="num" val="&quot;&gt;0&quot;"/>
        <color rgb="FFFF7128"/>
        <color rgb="FFFFEF9C"/>
      </colorScale>
    </cfRule>
    <cfRule type="cellIs" priority="7" stopIfTrue="1" operator="greaterThan">
      <formula>0</formula>
    </cfRule>
  </conditionalFormatting>
  <pageMargins left="0.25" right="0.25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6E79238A-4FEF-49D9-9604-1D353FF11FD3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H21:I21</xm:sqref>
        </x14:conditionalFormatting>
        <x14:conditionalFormatting xmlns:xm="http://schemas.microsoft.com/office/excel/2006/main">
          <x14:cfRule type="iconSet" priority="10" id="{C1F7A847-347A-49BF-B835-2A72DEF5CBF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12" id="{541172CE-3B83-4BC5-AEED-4E2F396FB9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13" id="{E99C6888-3548-4FB8-8E66-4D78A219CF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14" id="{3EC12F77-67AC-49B3-92FD-7DB90E0DC9AF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18" id="{7C8C0497-E312-449F-BBF8-A91A3EA172C3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H4:K14</xm:sqref>
        </x14:conditionalFormatting>
        <x14:conditionalFormatting xmlns:xm="http://schemas.microsoft.com/office/excel/2006/main">
          <x14:cfRule type="iconSet" priority="82" id="{46598224-BEC4-4511-8B0C-2D78AF2646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H15:K20 H21:I21 J15:K21</xm:sqref>
        </x14:conditionalFormatting>
        <x14:conditionalFormatting xmlns:xm="http://schemas.microsoft.com/office/excel/2006/main">
          <x14:cfRule type="iconSet" priority="80" id="{51C48D3F-0935-4991-9F5C-2C9DF1B61F50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H15:K20 J15:K21</xm:sqref>
        </x14:conditionalFormatting>
        <x14:conditionalFormatting xmlns:xm="http://schemas.microsoft.com/office/excel/2006/main">
          <x14:cfRule type="iconSet" priority="1" id="{685FD9D1-4CD0-49C9-9E7D-CB65ABC1577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2" id="{C7F57AC9-1821-48A4-98D3-95CA9A0EA0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3" id="{EA55AE0B-1E03-42B6-8AC6-51FB1413A1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4" id="{334E8012-448C-4D19-8C40-5E773232A627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8" id="{14E75B23-DB10-4A34-8D7F-56123992502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J21:K21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07CFC-D1C3-4C8E-A83B-399657E0ABC0}">
  <dimension ref="A1:O21"/>
  <sheetViews>
    <sheetView zoomScale="85" zoomScaleNormal="85" workbookViewId="0">
      <selection activeCell="K29" sqref="K29"/>
    </sheetView>
  </sheetViews>
  <sheetFormatPr defaultColWidth="8.88671875" defaultRowHeight="14.4" x14ac:dyDescent="0.3"/>
  <cols>
    <col min="1" max="1" width="24.88671875" style="1" customWidth="1"/>
    <col min="2" max="2" width="12.109375" style="1" hidden="1" customWidth="1"/>
    <col min="3" max="3" width="12.44140625" style="1" hidden="1" customWidth="1"/>
    <col min="4" max="4" width="13.44140625" style="1" customWidth="1"/>
    <col min="5" max="5" width="12.88671875" style="1" hidden="1" customWidth="1"/>
    <col min="6" max="6" width="13.88671875" style="1" customWidth="1"/>
    <col min="7" max="7" width="14.33203125" style="1" customWidth="1"/>
    <col min="8" max="8" width="11.6640625" style="1" hidden="1" customWidth="1"/>
    <col min="9" max="9" width="11.109375" style="1" hidden="1" customWidth="1"/>
    <col min="10" max="10" width="12.5546875" style="1" customWidth="1"/>
    <col min="11" max="11" width="13.33203125" style="1" customWidth="1"/>
    <col min="12" max="12" width="19.6640625" style="1" customWidth="1"/>
    <col min="13" max="13" width="10.44140625" style="1" customWidth="1"/>
    <col min="14" max="14" width="10.33203125" style="1" customWidth="1"/>
    <col min="15" max="15" width="19.5546875" style="1" customWidth="1"/>
    <col min="16" max="16384" width="8.88671875" style="1"/>
  </cols>
  <sheetData>
    <row r="1" spans="1:15" s="2" customFormat="1" ht="19.95" customHeight="1" thickBot="1" x14ac:dyDescent="0.35">
      <c r="A1" s="187" t="s">
        <v>33</v>
      </c>
      <c r="B1" s="188"/>
      <c r="C1" s="188"/>
      <c r="D1" s="188"/>
      <c r="E1" s="188"/>
      <c r="F1" s="188"/>
      <c r="G1" s="188"/>
      <c r="H1" s="198"/>
      <c r="I1" s="199"/>
      <c r="J1" s="199"/>
      <c r="K1" s="200"/>
      <c r="L1" s="101"/>
    </row>
    <row r="2" spans="1:15" s="4" customFormat="1" ht="19.2" customHeight="1" x14ac:dyDescent="0.3">
      <c r="A2" s="193" t="s">
        <v>12</v>
      </c>
      <c r="B2" s="102"/>
      <c r="C2" s="195" t="s">
        <v>25</v>
      </c>
      <c r="D2" s="196"/>
      <c r="E2" s="196"/>
      <c r="F2" s="196"/>
      <c r="G2" s="197"/>
      <c r="H2" s="103" t="s">
        <v>0</v>
      </c>
      <c r="I2" s="104" t="s">
        <v>1</v>
      </c>
      <c r="J2" s="105" t="s">
        <v>0</v>
      </c>
      <c r="K2" s="106" t="s">
        <v>1</v>
      </c>
      <c r="L2" s="107"/>
    </row>
    <row r="3" spans="1:15" s="4" customFormat="1" ht="21" customHeight="1" thickBot="1" x14ac:dyDescent="0.35">
      <c r="A3" s="194"/>
      <c r="B3" s="108">
        <v>45352</v>
      </c>
      <c r="C3" s="109">
        <v>45444</v>
      </c>
      <c r="D3" s="109">
        <v>45536</v>
      </c>
      <c r="E3" s="109">
        <v>45717</v>
      </c>
      <c r="F3" s="109">
        <v>45809</v>
      </c>
      <c r="G3" s="109">
        <v>45901</v>
      </c>
      <c r="H3" s="110" t="s">
        <v>24</v>
      </c>
      <c r="I3" s="111" t="s">
        <v>24</v>
      </c>
      <c r="J3" s="112" t="s">
        <v>24</v>
      </c>
      <c r="K3" s="113" t="s">
        <v>24</v>
      </c>
      <c r="L3" s="107"/>
    </row>
    <row r="4" spans="1:15" s="2" customFormat="1" ht="21.6" customHeight="1" x14ac:dyDescent="0.3">
      <c r="A4" s="114" t="s">
        <v>44</v>
      </c>
      <c r="B4" s="115">
        <f t="shared" ref="B4:G4" si="0">B5+B6</f>
        <v>474411</v>
      </c>
      <c r="C4" s="116">
        <f t="shared" si="0"/>
        <v>476447</v>
      </c>
      <c r="D4" s="116">
        <f t="shared" si="0"/>
        <v>493793</v>
      </c>
      <c r="E4" s="117">
        <f t="shared" si="0"/>
        <v>546980</v>
      </c>
      <c r="F4" s="116">
        <f t="shared" si="0"/>
        <v>546143</v>
      </c>
      <c r="G4" s="118">
        <f t="shared" si="0"/>
        <v>563021</v>
      </c>
      <c r="H4" s="119">
        <f>(F4-C4)/C4*100</f>
        <v>14.628279745700992</v>
      </c>
      <c r="I4" s="120">
        <f>(F4-E4)/E4*100</f>
        <v>-0.15302204833814764</v>
      </c>
      <c r="J4" s="121">
        <f>(G4-D4)/D4*100</f>
        <v>14.019639808583758</v>
      </c>
      <c r="K4" s="122">
        <f>(G4-F4)/F4*100</f>
        <v>3.0903994008895106</v>
      </c>
      <c r="L4" s="101"/>
      <c r="M4" s="37"/>
    </row>
    <row r="5" spans="1:15" s="2" customFormat="1" ht="21.6" customHeight="1" x14ac:dyDescent="0.3">
      <c r="A5" s="123" t="s">
        <v>43</v>
      </c>
      <c r="B5" s="124">
        <v>270747</v>
      </c>
      <c r="C5" s="125">
        <v>267416</v>
      </c>
      <c r="D5" s="125">
        <v>276289</v>
      </c>
      <c r="E5" s="126">
        <v>307143</v>
      </c>
      <c r="F5" s="125">
        <v>305046</v>
      </c>
      <c r="G5" s="127">
        <v>309791</v>
      </c>
      <c r="H5" s="128">
        <f t="shared" ref="H5:H14" si="1">(F5-C5)/C5*100</f>
        <v>14.071708499117481</v>
      </c>
      <c r="I5" s="129">
        <f t="shared" ref="I5:I14" si="2">(F5-E5)/E5*100</f>
        <v>-0.68274386849122393</v>
      </c>
      <c r="J5" s="130">
        <f t="shared" ref="J5:J14" si="3">(G5-D5)/D5*100</f>
        <v>12.125708949686741</v>
      </c>
      <c r="K5" s="131">
        <f t="shared" ref="K5:K14" si="4">(G5-F5)/F5*100</f>
        <v>1.5555031044498207</v>
      </c>
      <c r="L5" s="101"/>
      <c r="M5" s="4"/>
      <c r="O5" s="4"/>
    </row>
    <row r="6" spans="1:15" s="2" customFormat="1" ht="21.6" customHeight="1" x14ac:dyDescent="0.3">
      <c r="A6" s="132" t="s">
        <v>45</v>
      </c>
      <c r="B6" s="133">
        <v>203664</v>
      </c>
      <c r="C6" s="125">
        <v>209031</v>
      </c>
      <c r="D6" s="125">
        <v>217504</v>
      </c>
      <c r="E6" s="126">
        <v>239837</v>
      </c>
      <c r="F6" s="125">
        <v>241097</v>
      </c>
      <c r="G6" s="127">
        <v>253230</v>
      </c>
      <c r="H6" s="128">
        <f t="shared" si="1"/>
        <v>15.340308375312754</v>
      </c>
      <c r="I6" s="129">
        <f t="shared" si="2"/>
        <v>0.52535680482994707</v>
      </c>
      <c r="J6" s="130">
        <f t="shared" si="3"/>
        <v>16.425445049286449</v>
      </c>
      <c r="K6" s="131">
        <f t="shared" si="4"/>
        <v>5.0324143394567331</v>
      </c>
      <c r="L6" s="107"/>
    </row>
    <row r="7" spans="1:15" s="2" customFormat="1" ht="21.6" customHeight="1" x14ac:dyDescent="0.3">
      <c r="A7" s="123" t="s">
        <v>20</v>
      </c>
      <c r="B7" s="124">
        <v>34968</v>
      </c>
      <c r="C7" s="125">
        <v>31220</v>
      </c>
      <c r="D7" s="125">
        <v>35045</v>
      </c>
      <c r="E7" s="126">
        <v>46313</v>
      </c>
      <c r="F7" s="125">
        <v>41611</v>
      </c>
      <c r="G7" s="127">
        <v>39612</v>
      </c>
      <c r="H7" s="128">
        <f t="shared" si="1"/>
        <v>33.283151825752725</v>
      </c>
      <c r="I7" s="129">
        <f>(F7-E7)/E7*100</f>
        <v>-10.152656921382764</v>
      </c>
      <c r="J7" s="130">
        <f t="shared" si="3"/>
        <v>13.031816236267657</v>
      </c>
      <c r="K7" s="131">
        <f t="shared" si="4"/>
        <v>-4.8040181682728127</v>
      </c>
      <c r="L7" s="101"/>
    </row>
    <row r="8" spans="1:15" s="2" customFormat="1" ht="21.6" customHeight="1" x14ac:dyDescent="0.3">
      <c r="A8" s="123" t="s">
        <v>19</v>
      </c>
      <c r="B8" s="124">
        <f>107806</f>
        <v>107806</v>
      </c>
      <c r="C8" s="125">
        <v>102114</v>
      </c>
      <c r="D8" s="125">
        <v>101128</v>
      </c>
      <c r="E8" s="126">
        <v>117344</v>
      </c>
      <c r="F8" s="125">
        <v>111127</v>
      </c>
      <c r="G8" s="127">
        <v>116367</v>
      </c>
      <c r="H8" s="128">
        <f t="shared" si="1"/>
        <v>8.8264096989639036</v>
      </c>
      <c r="I8" s="129">
        <f t="shared" si="2"/>
        <v>-5.2980979001908919</v>
      </c>
      <c r="J8" s="130">
        <f t="shared" si="3"/>
        <v>15.06902143817736</v>
      </c>
      <c r="K8" s="131">
        <f t="shared" si="4"/>
        <v>4.7153257084236957</v>
      </c>
      <c r="L8" s="101"/>
    </row>
    <row r="9" spans="1:15" s="2" customFormat="1" ht="21.6" customHeight="1" x14ac:dyDescent="0.3">
      <c r="A9" s="123" t="s">
        <v>18</v>
      </c>
      <c r="B9" s="124">
        <f t="shared" ref="B9:G9" si="5">B7+B8</f>
        <v>142774</v>
      </c>
      <c r="C9" s="125">
        <f t="shared" si="5"/>
        <v>133334</v>
      </c>
      <c r="D9" s="125">
        <f t="shared" si="5"/>
        <v>136173</v>
      </c>
      <c r="E9" s="126">
        <f t="shared" si="5"/>
        <v>163657</v>
      </c>
      <c r="F9" s="125">
        <f t="shared" si="5"/>
        <v>152738</v>
      </c>
      <c r="G9" s="127">
        <f t="shared" si="5"/>
        <v>155979</v>
      </c>
      <c r="H9" s="128">
        <f t="shared" si="1"/>
        <v>14.552927235363825</v>
      </c>
      <c r="I9" s="129">
        <f t="shared" si="2"/>
        <v>-6.6718808239183165</v>
      </c>
      <c r="J9" s="130">
        <f t="shared" si="3"/>
        <v>14.544733537485405</v>
      </c>
      <c r="K9" s="131">
        <f t="shared" si="4"/>
        <v>2.1219342927103932</v>
      </c>
      <c r="L9" s="101"/>
    </row>
    <row r="10" spans="1:15" s="2" customFormat="1" ht="21.6" customHeight="1" x14ac:dyDescent="0.3">
      <c r="A10" s="123" t="s">
        <v>2</v>
      </c>
      <c r="B10" s="124">
        <v>2210</v>
      </c>
      <c r="C10" s="125">
        <v>2294</v>
      </c>
      <c r="D10" s="125">
        <v>2202</v>
      </c>
      <c r="E10" s="126">
        <v>2520</v>
      </c>
      <c r="F10" s="125">
        <v>2570</v>
      </c>
      <c r="G10" s="127">
        <v>2574</v>
      </c>
      <c r="H10" s="128">
        <f t="shared" si="1"/>
        <v>12.031386224934613</v>
      </c>
      <c r="I10" s="129">
        <f t="shared" si="2"/>
        <v>1.984126984126984</v>
      </c>
      <c r="J10" s="130">
        <f t="shared" si="3"/>
        <v>16.893732970027248</v>
      </c>
      <c r="K10" s="131">
        <f t="shared" si="4"/>
        <v>0.1556420233463035</v>
      </c>
      <c r="L10" s="101"/>
    </row>
    <row r="11" spans="1:15" s="2" customFormat="1" ht="21.6" customHeight="1" x14ac:dyDescent="0.3">
      <c r="A11" s="123" t="s">
        <v>11</v>
      </c>
      <c r="B11" s="124">
        <v>2584</v>
      </c>
      <c r="C11" s="125">
        <v>2799</v>
      </c>
      <c r="D11" s="125">
        <f>6017-3211</f>
        <v>2806</v>
      </c>
      <c r="E11" s="126">
        <v>3116</v>
      </c>
      <c r="F11" s="125">
        <f>7054-3762</f>
        <v>3292</v>
      </c>
      <c r="G11" s="127">
        <f>7128-3881</f>
        <v>3247</v>
      </c>
      <c r="H11" s="128">
        <f t="shared" si="1"/>
        <v>17.613433369060381</v>
      </c>
      <c r="I11" s="129">
        <f t="shared" si="2"/>
        <v>5.6482670089858793</v>
      </c>
      <c r="J11" s="130">
        <f t="shared" si="3"/>
        <v>15.71632216678546</v>
      </c>
      <c r="K11" s="131">
        <f t="shared" si="4"/>
        <v>-1.3669501822600243</v>
      </c>
      <c r="L11" s="101"/>
    </row>
    <row r="12" spans="1:15" s="2" customFormat="1" ht="21.6" customHeight="1" x14ac:dyDescent="0.3">
      <c r="A12" s="123" t="s">
        <v>3</v>
      </c>
      <c r="B12" s="124">
        <v>1218</v>
      </c>
      <c r="C12" s="125">
        <v>1293</v>
      </c>
      <c r="D12" s="125">
        <v>1327</v>
      </c>
      <c r="E12" s="126">
        <v>1493</v>
      </c>
      <c r="F12" s="125">
        <v>1593</v>
      </c>
      <c r="G12" s="127">
        <v>1633</v>
      </c>
      <c r="H12" s="134">
        <f t="shared" si="1"/>
        <v>23.201856148491878</v>
      </c>
      <c r="I12" s="135">
        <f t="shared" si="2"/>
        <v>6.697923643670463</v>
      </c>
      <c r="J12" s="130">
        <f t="shared" si="3"/>
        <v>23.059532780708363</v>
      </c>
      <c r="K12" s="131">
        <f t="shared" si="4"/>
        <v>2.5109855618330195</v>
      </c>
      <c r="L12" s="101"/>
    </row>
    <row r="13" spans="1:15" s="2" customFormat="1" ht="21.6" customHeight="1" x14ac:dyDescent="0.3">
      <c r="A13" s="123" t="s">
        <v>17</v>
      </c>
      <c r="B13" s="124">
        <v>3833</v>
      </c>
      <c r="C13" s="125">
        <v>3873</v>
      </c>
      <c r="D13" s="125">
        <v>4009.84</v>
      </c>
      <c r="E13" s="126">
        <v>4185</v>
      </c>
      <c r="F13" s="125">
        <v>4205.83</v>
      </c>
      <c r="G13" s="127">
        <v>4372.0600000000004</v>
      </c>
      <c r="H13" s="134">
        <f t="shared" si="1"/>
        <v>8.5935966950684204</v>
      </c>
      <c r="I13" s="135">
        <f t="shared" si="2"/>
        <v>0.49772998805256696</v>
      </c>
      <c r="J13" s="130">
        <f t="shared" si="3"/>
        <v>9.0332781357859737</v>
      </c>
      <c r="K13" s="131">
        <f t="shared" si="4"/>
        <v>3.9523708756654572</v>
      </c>
      <c r="L13" s="101"/>
    </row>
    <row r="14" spans="1:15" s="2" customFormat="1" ht="21.6" customHeight="1" thickBot="1" x14ac:dyDescent="0.35">
      <c r="A14" s="136" t="s">
        <v>5</v>
      </c>
      <c r="B14" s="137">
        <v>408.99</v>
      </c>
      <c r="C14" s="138">
        <v>414.7</v>
      </c>
      <c r="D14" s="138">
        <v>432.53</v>
      </c>
      <c r="E14" s="139">
        <v>431.78</v>
      </c>
      <c r="F14" s="138">
        <v>434.42</v>
      </c>
      <c r="G14" s="140">
        <v>442.08</v>
      </c>
      <c r="H14" s="141">
        <f t="shared" si="1"/>
        <v>4.7552447552447621</v>
      </c>
      <c r="I14" s="142">
        <f t="shared" si="2"/>
        <v>0.61142248367225049</v>
      </c>
      <c r="J14" s="143">
        <f t="shared" si="3"/>
        <v>2.2079393336878397</v>
      </c>
      <c r="K14" s="144">
        <f t="shared" si="4"/>
        <v>1.7632705676534157</v>
      </c>
      <c r="L14" s="107"/>
    </row>
    <row r="15" spans="1:15" s="2" customFormat="1" ht="21.6" customHeight="1" x14ac:dyDescent="0.3">
      <c r="A15" s="114" t="s">
        <v>4</v>
      </c>
      <c r="B15" s="145">
        <v>1.88</v>
      </c>
      <c r="C15" s="146">
        <v>1.85</v>
      </c>
      <c r="D15" s="146">
        <v>1.84</v>
      </c>
      <c r="E15" s="147">
        <v>1.74</v>
      </c>
      <c r="F15" s="146">
        <v>1.74</v>
      </c>
      <c r="G15" s="146">
        <v>1.72</v>
      </c>
      <c r="H15" s="148">
        <f>F15-C15</f>
        <v>-0.1100000000000001</v>
      </c>
      <c r="I15" s="149" t="s">
        <v>26</v>
      </c>
      <c r="J15" s="146">
        <f>G15-D15</f>
        <v>-0.12000000000000011</v>
      </c>
      <c r="K15" s="150">
        <f>G15-F15</f>
        <v>-2.0000000000000018E-2</v>
      </c>
      <c r="L15" s="101" t="s">
        <v>27</v>
      </c>
    </row>
    <row r="16" spans="1:15" s="2" customFormat="1" ht="21.6" customHeight="1" x14ac:dyDescent="0.3">
      <c r="A16" s="123" t="s">
        <v>6</v>
      </c>
      <c r="B16" s="151">
        <v>0.2</v>
      </c>
      <c r="C16" s="130">
        <v>0.2</v>
      </c>
      <c r="D16" s="130">
        <v>0.2</v>
      </c>
      <c r="E16" s="151">
        <v>0.18</v>
      </c>
      <c r="F16" s="130">
        <v>0.18</v>
      </c>
      <c r="G16" s="130">
        <v>0.18</v>
      </c>
      <c r="H16" s="152">
        <f t="shared" ref="H16:H20" si="6">F16-C16</f>
        <v>-2.0000000000000018E-2</v>
      </c>
      <c r="I16" s="153" t="s">
        <v>26</v>
      </c>
      <c r="J16" s="121">
        <f t="shared" ref="J16:J20" si="7">G16-D16</f>
        <v>-2.0000000000000018E-2</v>
      </c>
      <c r="K16" s="154">
        <f t="shared" ref="K16:K20" si="8">G16-F16</f>
        <v>0</v>
      </c>
      <c r="L16" s="101" t="s">
        <v>27</v>
      </c>
    </row>
    <row r="17" spans="1:13" s="2" customFormat="1" ht="21.6" customHeight="1" x14ac:dyDescent="0.3">
      <c r="A17" s="132" t="s">
        <v>21</v>
      </c>
      <c r="B17" s="155">
        <v>89.88</v>
      </c>
      <c r="C17" s="130">
        <v>89.84</v>
      </c>
      <c r="D17" s="130">
        <v>89.74</v>
      </c>
      <c r="E17" s="156">
        <v>90.18</v>
      </c>
      <c r="F17" s="130">
        <v>90.17</v>
      </c>
      <c r="G17" s="130">
        <v>90.37</v>
      </c>
      <c r="H17" s="152">
        <f t="shared" si="6"/>
        <v>0.32999999999999829</v>
      </c>
      <c r="I17" s="157">
        <v>0.01</v>
      </c>
      <c r="J17" s="121">
        <f t="shared" si="7"/>
        <v>0.63000000000000966</v>
      </c>
      <c r="K17" s="154">
        <f t="shared" si="8"/>
        <v>0.20000000000000284</v>
      </c>
      <c r="L17" s="101" t="s">
        <v>27</v>
      </c>
    </row>
    <row r="18" spans="1:13" s="2" customFormat="1" ht="21.6" customHeight="1" x14ac:dyDescent="0.3">
      <c r="A18" s="123" t="s">
        <v>10</v>
      </c>
      <c r="B18" s="156">
        <v>1.73</v>
      </c>
      <c r="C18" s="130">
        <v>1.72</v>
      </c>
      <c r="D18" s="130">
        <v>1.74</v>
      </c>
      <c r="E18" s="156">
        <v>1.78</v>
      </c>
      <c r="F18" s="130">
        <v>1.8</v>
      </c>
      <c r="G18" s="130">
        <v>1.82</v>
      </c>
      <c r="H18" s="152">
        <f t="shared" si="6"/>
        <v>8.0000000000000071E-2</v>
      </c>
      <c r="I18" s="157">
        <f t="shared" ref="I18:I20" si="9">F18-E18</f>
        <v>2.0000000000000018E-2</v>
      </c>
      <c r="J18" s="121">
        <f t="shared" si="7"/>
        <v>8.0000000000000071E-2</v>
      </c>
      <c r="K18" s="154">
        <f t="shared" si="8"/>
        <v>2.0000000000000018E-2</v>
      </c>
      <c r="L18" s="101" t="s">
        <v>27</v>
      </c>
    </row>
    <row r="19" spans="1:13" s="2" customFormat="1" ht="21.6" customHeight="1" x14ac:dyDescent="0.3">
      <c r="A19" s="123" t="s">
        <v>8</v>
      </c>
      <c r="B19" s="156">
        <v>17.38</v>
      </c>
      <c r="C19" s="130">
        <v>17.04</v>
      </c>
      <c r="D19" s="130">
        <v>17.260000000000002</v>
      </c>
      <c r="E19" s="156">
        <v>20.53</v>
      </c>
      <c r="F19" s="130">
        <v>20.059999999999999</v>
      </c>
      <c r="G19" s="130">
        <v>18.13</v>
      </c>
      <c r="H19" s="152">
        <f t="shared" si="6"/>
        <v>3.0199999999999996</v>
      </c>
      <c r="I19" s="157">
        <f t="shared" si="9"/>
        <v>-0.47000000000000242</v>
      </c>
      <c r="J19" s="121">
        <f t="shared" si="7"/>
        <v>0.86999999999999744</v>
      </c>
      <c r="K19" s="154">
        <f t="shared" si="8"/>
        <v>-1.9299999999999997</v>
      </c>
      <c r="L19" s="101" t="s">
        <v>27</v>
      </c>
    </row>
    <row r="20" spans="1:13" s="2" customFormat="1" ht="21.6" customHeight="1" x14ac:dyDescent="0.3">
      <c r="A20" s="123" t="s">
        <v>9</v>
      </c>
      <c r="B20" s="151">
        <v>12.5</v>
      </c>
      <c r="C20" s="130">
        <v>12.2</v>
      </c>
      <c r="D20" s="130">
        <v>11.97</v>
      </c>
      <c r="E20" s="156">
        <v>15.83</v>
      </c>
      <c r="F20" s="130">
        <v>15.62</v>
      </c>
      <c r="G20" s="130">
        <v>14.05</v>
      </c>
      <c r="H20" s="152">
        <f t="shared" si="6"/>
        <v>3.42</v>
      </c>
      <c r="I20" s="157">
        <f t="shared" si="9"/>
        <v>-0.21000000000000085</v>
      </c>
      <c r="J20" s="121">
        <f t="shared" si="7"/>
        <v>2.08</v>
      </c>
      <c r="K20" s="154">
        <f t="shared" si="8"/>
        <v>-1.5699999999999985</v>
      </c>
      <c r="L20" s="101" t="s">
        <v>27</v>
      </c>
    </row>
    <row r="21" spans="1:13" s="2" customFormat="1" ht="21.6" customHeight="1" thickBot="1" x14ac:dyDescent="0.35">
      <c r="A21" s="158" t="s">
        <v>7</v>
      </c>
      <c r="B21" s="139">
        <v>146181</v>
      </c>
      <c r="C21" s="138">
        <v>149268</v>
      </c>
      <c r="D21" s="138">
        <v>154555</v>
      </c>
      <c r="E21" s="139">
        <v>167528</v>
      </c>
      <c r="F21" s="138">
        <v>170978</v>
      </c>
      <c r="G21" s="138">
        <v>187714</v>
      </c>
      <c r="H21" s="159">
        <f>(F21-C21)/C21*100</f>
        <v>14.544309564005681</v>
      </c>
      <c r="I21" s="160">
        <f>(F21-E21)/E21*100</f>
        <v>2.0593572417745092</v>
      </c>
      <c r="J21" s="161">
        <f>(G21-D21)/D21*100</f>
        <v>21.454498398628317</v>
      </c>
      <c r="K21" s="162">
        <f>(G21-F21)/F21*100</f>
        <v>9.7883938284457663</v>
      </c>
      <c r="L21" s="101"/>
      <c r="M21" s="4"/>
    </row>
  </sheetData>
  <mergeCells count="4">
    <mergeCell ref="A2:A3"/>
    <mergeCell ref="A1:G1"/>
    <mergeCell ref="C2:G2"/>
    <mergeCell ref="H1:K1"/>
  </mergeCells>
  <conditionalFormatting sqref="H17:H18">
    <cfRule type="iconSet" priority="59">
      <iconSet>
        <cfvo type="percent" val="0"/>
        <cfvo type="num" val="0"/>
        <cfvo type="num" val="0"/>
      </iconSet>
    </cfRule>
    <cfRule type="colorScale" priority="60">
      <colorScale>
        <cfvo type="num" val="&quot;&lt;0&quot;"/>
        <cfvo type="num" val="&quot;&gt;0&quot;"/>
        <color rgb="FFFF7128"/>
        <color rgb="FFFFEF9C"/>
      </colorScale>
    </cfRule>
    <cfRule type="cellIs" priority="61" stopIfTrue="1" operator="greaterThan">
      <formula>0</formula>
    </cfRule>
  </conditionalFormatting>
  <conditionalFormatting sqref="H4:K14">
    <cfRule type="iconSet" priority="68">
      <iconSet>
        <cfvo type="percent" val="0"/>
        <cfvo type="num" val="0"/>
        <cfvo type="num" val="0"/>
      </iconSet>
    </cfRule>
    <cfRule type="colorScale" priority="69">
      <colorScale>
        <cfvo type="num" val="&quot;&lt;0&quot;"/>
        <cfvo type="num" val="&quot;&gt;0&quot;"/>
        <color rgb="FFFF7128"/>
        <color rgb="FFFFEF9C"/>
      </colorScale>
    </cfRule>
    <cfRule type="cellIs" priority="70" stopIfTrue="1" operator="greaterThan">
      <formula>0</formula>
    </cfRule>
  </conditionalFormatting>
  <conditionalFormatting sqref="I18">
    <cfRule type="iconSet" priority="52">
      <iconSet>
        <cfvo type="percent" val="0"/>
        <cfvo type="num" val="0"/>
        <cfvo type="num" val="0"/>
      </iconSet>
    </cfRule>
    <cfRule type="colorScale" priority="53">
      <colorScale>
        <cfvo type="num" val="&quot;&lt;0&quot;"/>
        <cfvo type="num" val="&quot;&gt;0&quot;"/>
        <color rgb="FFFF7128"/>
        <color rgb="FFFFEF9C"/>
      </colorScale>
    </cfRule>
    <cfRule type="cellIs" priority="54" stopIfTrue="1" operator="greaterThan">
      <formula>0</formula>
    </cfRule>
  </conditionalFormatting>
  <conditionalFormatting sqref="I15:K15 I16 J16:K20">
    <cfRule type="cellIs" priority="46" operator="equal">
      <formula>0</formula>
    </cfRule>
  </conditionalFormatting>
  <conditionalFormatting sqref="J21">
    <cfRule type="iconSet" priority="10">
      <iconSet>
        <cfvo type="percent" val="0"/>
        <cfvo type="num" val="0"/>
        <cfvo type="num" val="0"/>
      </iconSet>
    </cfRule>
    <cfRule type="colorScale" priority="11">
      <colorScale>
        <cfvo type="num" val="&quot;&lt;0&quot;"/>
        <cfvo type="num" val="&quot;&gt;0&quot;"/>
        <color rgb="FFFF7128"/>
        <color rgb="FFFFEF9C"/>
      </colorScale>
    </cfRule>
    <cfRule type="cellIs" priority="12" stopIfTrue="1" operator="greaterThan">
      <formula>0</formula>
    </cfRule>
  </conditionalFormatting>
  <conditionalFormatting sqref="K21">
    <cfRule type="iconSet" priority="23">
      <iconSet>
        <cfvo type="percent" val="0"/>
        <cfvo type="num" val="0"/>
        <cfvo type="num" val="0"/>
      </iconSet>
    </cfRule>
    <cfRule type="colorScale" priority="24">
      <colorScale>
        <cfvo type="num" val="&quot;&lt;0&quot;"/>
        <cfvo type="num" val="&quot;&gt;0&quot;"/>
        <color rgb="FFFF7128"/>
        <color rgb="FFFFEF9C"/>
      </colorScale>
    </cfRule>
    <cfRule type="cellIs" priority="25" stopIfTrue="1" operator="greaterThan">
      <formula>0</formula>
    </cfRule>
  </conditionalFormatting>
  <pageMargins left="0.78740157480314965" right="0.23622047244094491" top="0.74803149606299213" bottom="0.74803149606299213" header="0.31496062992125984" footer="0.31496062992125984"/>
  <pageSetup scale="7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6" id="{488BDD09-971D-4B92-8CEC-E9916F95F78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57" id="{652AE49C-DAF1-4882-8C62-A91423A8CA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58" id="{B639DC65-BCEC-450C-8273-53074A24CDA0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62" id="{37017A40-301F-4C5E-8266-4FC58331EDE8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H17:H18</xm:sqref>
        </x14:conditionalFormatting>
        <x14:conditionalFormatting xmlns:xm="http://schemas.microsoft.com/office/excel/2006/main">
          <x14:cfRule type="iconSet" priority="72" id="{8FF1F625-ED42-4095-9508-AA5FED796C9F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H19:I20 I17 H15:H16</xm:sqref>
        </x14:conditionalFormatting>
        <x14:conditionalFormatting xmlns:xm="http://schemas.microsoft.com/office/excel/2006/main">
          <x14:cfRule type="iconSet" priority="64" id="{99FA13BB-E8AD-481E-BC69-0A2959B59AA8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H21:I21</xm:sqref>
        </x14:conditionalFormatting>
        <x14:conditionalFormatting xmlns:xm="http://schemas.microsoft.com/office/excel/2006/main">
          <x14:cfRule type="iconSet" priority="65" id="{FD3A1F08-A35E-440B-AAFF-D2789128AC6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66" id="{C215311C-1F5E-4A60-B4A5-DA130BFDC0C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67" id="{23E88355-FC32-49DA-9951-61A0C6804E3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71" id="{6CEBEC13-4908-4DF7-AD19-03819B45C977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H4:K14</xm:sqref>
        </x14:conditionalFormatting>
        <x14:conditionalFormatting xmlns:xm="http://schemas.microsoft.com/office/excel/2006/main">
          <x14:cfRule type="iconSet" priority="43" id="{8570FA19-B24A-4A93-987D-A24A9C5BC03B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I16</xm:sqref>
        </x14:conditionalFormatting>
        <x14:conditionalFormatting xmlns:xm="http://schemas.microsoft.com/office/excel/2006/main">
          <x14:cfRule type="iconSet" priority="49" id="{2ACE283A-1A0B-48B8-9F1B-8A40C591CC8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50" id="{54DB0820-FBD9-4D74-B30A-B269734B343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51" id="{FBF43A02-70CB-43BE-8FE6-9009CFDFA3A8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55" id="{530E37C8-A417-4E7F-850B-20DA4890D598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I18</xm:sqref>
        </x14:conditionalFormatting>
        <x14:conditionalFormatting xmlns:xm="http://schemas.microsoft.com/office/excel/2006/main">
          <x14:cfRule type="iconSet" priority="63" id="{76B3EFF6-06C2-4B4D-B134-981DEEB0BB10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45" id="{85003196-251B-463B-889F-1D0EE9ED4F1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I15:K15 I16 J16:K20</xm:sqref>
        </x14:conditionalFormatting>
        <x14:conditionalFormatting xmlns:xm="http://schemas.microsoft.com/office/excel/2006/main">
          <x14:cfRule type="iconSet" priority="44" id="{396AA4CE-C0AF-4258-B4FD-34E52BC0B967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I15:K15 J16:K20</xm:sqref>
        </x14:conditionalFormatting>
        <x14:conditionalFormatting xmlns:xm="http://schemas.microsoft.com/office/excel/2006/main">
          <x14:cfRule type="iconSet" priority="39" id="{28144A11-BF06-4264-A78D-5806E58E4EF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J4</xm:sqref>
        </x14:conditionalFormatting>
        <x14:conditionalFormatting xmlns:xm="http://schemas.microsoft.com/office/excel/2006/main">
          <x14:cfRule type="iconSet" priority="2" id="{0332CE4B-1547-46D1-9180-0BFB686D6CC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3" id="{8D5B78A5-18EC-4D0F-90AF-1917537ACAEF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4" id="{1E545FED-5B13-42AB-B7C4-389A2C931E6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5" id="{6DBEB9BD-F348-4B4B-9E69-E1F56F2A69F9}">
            <x14:iconSet iconSet="3Triangles">
              <x14:cfvo type="percent">
                <xm:f>0</xm:f>
              </x14:cfvo>
              <x14:cfvo type="percent">
                <xm:f>0</xm:f>
              </x14:cfvo>
              <x14:cfvo type="percent">
                <xm:f>0</xm:f>
              </x14:cfvo>
            </x14:iconSet>
          </x14:cfRule>
          <x14:cfRule type="iconSet" priority="6" id="{8C8365B6-F3F0-48D3-A9A0-B6599CADCF06}">
            <x14:iconSet iconSet="3Triangles">
              <x14:cfvo type="percent">
                <xm:f>0</xm:f>
              </x14:cfvo>
              <x14:cfvo type="percent">
                <xm:f>0</xm:f>
              </x14:cfvo>
              <x14:cfvo type="percent">
                <xm:f>0</xm:f>
              </x14:cfvo>
            </x14:iconSet>
          </x14:cfRule>
          <x14:cfRule type="iconSet" priority="7" id="{F24FB1EE-10A3-4B25-BE6D-BE402D5B9D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8" id="{0EAAA526-5193-490A-868E-97759B916A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9" id="{735DCBA7-499C-4FB0-8D5F-F42732D62BA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13" id="{3157E829-E03E-49C5-BB70-C77A5295845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J21</xm:sqref>
        </x14:conditionalFormatting>
        <x14:conditionalFormatting xmlns:xm="http://schemas.microsoft.com/office/excel/2006/main">
          <x14:cfRule type="iconSet" priority="36" id="{DCDF398F-812C-48B8-AF50-45F9EA6CD4D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38" id="{3977ECB4-2B9D-469C-B8E9-CF4250B7F04C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J4:K4</xm:sqref>
        </x14:conditionalFormatting>
        <x14:conditionalFormatting xmlns:xm="http://schemas.microsoft.com/office/excel/2006/main">
          <x14:cfRule type="iconSet" priority="40" id="{FDA3AC66-3BED-43E5-9F97-12A73F609AFA}">
            <x14:iconSet iconSet="3Triangles">
              <x14:cfvo type="percent">
                <xm:f>0</xm:f>
              </x14:cfvo>
              <x14:cfvo type="percent">
                <xm:f>0</xm:f>
              </x14:cfvo>
              <x14:cfvo type="percent">
                <xm:f>0</xm:f>
              </x14:cfvo>
            </x14:iconSet>
          </x14:cfRule>
          <x14:cfRule type="iconSet" priority="42" id="{4ED4ADDC-4E09-4689-86F0-EF67FB29375E}">
            <x14:iconSet iconSet="3Triangles">
              <x14:cfvo type="percent">
                <xm:f>0</xm:f>
              </x14:cfvo>
              <x14:cfvo type="percent">
                <xm:f>0</xm:f>
              </x14:cfvo>
              <x14:cfvo type="percent">
                <xm:f>0</xm:f>
              </x14:cfvo>
            </x14:iconSet>
          </x14:cfRule>
          <xm:sqref>J4:K14</xm:sqref>
        </x14:conditionalFormatting>
        <x14:conditionalFormatting xmlns:xm="http://schemas.microsoft.com/office/excel/2006/main">
          <x14:cfRule type="iconSet" priority="1" id="{278574D0-3968-4828-A5C9-A30AD628371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J4:K21</xm:sqref>
        </x14:conditionalFormatting>
        <x14:conditionalFormatting xmlns:xm="http://schemas.microsoft.com/office/excel/2006/main">
          <x14:cfRule type="iconSet" priority="15" id="{FFDF7FF3-C008-4B38-AE9D-DB87E601DBA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16" id="{2C974E56-687C-4C69-9F26-24D240495BC2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18" id="{A04279ED-2936-4F83-B7C6-FEE05C23143C}">
            <x14:iconSet iconSet="3Triangles">
              <x14:cfvo type="percent">
                <xm:f>0</xm:f>
              </x14:cfvo>
              <x14:cfvo type="percent">
                <xm:f>0</xm:f>
              </x14:cfvo>
              <x14:cfvo type="percent">
                <xm:f>0</xm:f>
              </x14:cfvo>
            </x14:iconSet>
          </x14:cfRule>
          <x14:cfRule type="iconSet" priority="19" id="{A2BA5B7F-0140-4179-82FD-4E318A1EE88C}">
            <x14:iconSet iconSet="3Triangles">
              <x14:cfvo type="percent">
                <xm:f>0</xm:f>
              </x14:cfvo>
              <x14:cfvo type="percent">
                <xm:f>0</xm:f>
              </x14:cfvo>
              <x14:cfvo type="percent">
                <xm:f>0</xm:f>
              </x14:cfvo>
            </x14:iconSet>
          </x14:cfRule>
          <x14:cfRule type="iconSet" priority="20" id="{E84C1195-384D-4F51-B115-11867B0565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21" id="{22A6354D-6301-46A0-8C55-B47E1680E9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22" id="{9C0501B9-002B-40BA-8CD9-DA6437C74E9B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26" id="{BE59D835-0701-45C5-9E5C-50F511F26260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K21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1470F-BC94-4F6E-A073-E08AB246F4A8}">
  <dimension ref="A1:P21"/>
  <sheetViews>
    <sheetView topLeftCell="A7" zoomScaleNormal="100" workbookViewId="0">
      <selection activeCell="K29" sqref="K29"/>
    </sheetView>
  </sheetViews>
  <sheetFormatPr defaultColWidth="8.88671875" defaultRowHeight="14.4" x14ac:dyDescent="0.3"/>
  <cols>
    <col min="1" max="1" width="24.88671875" style="1" customWidth="1"/>
    <col min="2" max="3" width="12.44140625" style="1" hidden="1" customWidth="1"/>
    <col min="4" max="4" width="12.44140625" style="1" customWidth="1"/>
    <col min="5" max="5" width="12.44140625" style="1" hidden="1" customWidth="1"/>
    <col min="6" max="7" width="12.44140625" style="1" customWidth="1"/>
    <col min="8" max="8" width="11.6640625" style="1" hidden="1" customWidth="1"/>
    <col min="9" max="9" width="12.109375" style="1" hidden="1" customWidth="1"/>
    <col min="10" max="11" width="12.109375" style="1" customWidth="1"/>
    <col min="12" max="12" width="16.33203125" style="1" customWidth="1"/>
    <col min="13" max="13" width="13" style="1" customWidth="1"/>
    <col min="14" max="14" width="11.33203125" style="1" customWidth="1"/>
    <col min="15" max="16384" width="8.88671875" style="1"/>
  </cols>
  <sheetData>
    <row r="1" spans="1:16" s="2" customFormat="1" ht="21" customHeight="1" thickBot="1" x14ac:dyDescent="0.35">
      <c r="A1" s="187" t="s">
        <v>35</v>
      </c>
      <c r="B1" s="188"/>
      <c r="C1" s="188"/>
      <c r="D1" s="188"/>
      <c r="E1" s="188"/>
      <c r="F1" s="188"/>
      <c r="G1" s="188"/>
      <c r="H1" s="188"/>
      <c r="I1" s="188"/>
      <c r="J1" s="188"/>
      <c r="K1" s="189"/>
    </row>
    <row r="2" spans="1:16" s="4" customFormat="1" ht="24" customHeight="1" x14ac:dyDescent="0.3">
      <c r="A2" s="182" t="s">
        <v>12</v>
      </c>
      <c r="B2" s="86"/>
      <c r="C2" s="184" t="s">
        <v>25</v>
      </c>
      <c r="D2" s="185"/>
      <c r="E2" s="185"/>
      <c r="F2" s="185"/>
      <c r="G2" s="186"/>
      <c r="H2" s="87" t="s">
        <v>0</v>
      </c>
      <c r="I2" s="88" t="s">
        <v>1</v>
      </c>
      <c r="J2" s="87" t="s">
        <v>0</v>
      </c>
      <c r="K2" s="88" t="s">
        <v>1</v>
      </c>
    </row>
    <row r="3" spans="1:16" s="4" customFormat="1" ht="20.399999999999999" customHeight="1" thickBot="1" x14ac:dyDescent="0.35">
      <c r="A3" s="183"/>
      <c r="B3" s="73">
        <v>45352</v>
      </c>
      <c r="C3" s="74">
        <v>45444</v>
      </c>
      <c r="D3" s="74">
        <v>45536</v>
      </c>
      <c r="E3" s="74">
        <v>45717</v>
      </c>
      <c r="F3" s="74">
        <v>45809</v>
      </c>
      <c r="G3" s="74">
        <v>45901</v>
      </c>
      <c r="H3" s="71" t="s">
        <v>24</v>
      </c>
      <c r="I3" s="72" t="s">
        <v>24</v>
      </c>
      <c r="J3" s="71" t="s">
        <v>24</v>
      </c>
      <c r="K3" s="72" t="s">
        <v>24</v>
      </c>
    </row>
    <row r="4" spans="1:16" s="2" customFormat="1" ht="18.600000000000001" customHeight="1" x14ac:dyDescent="0.3">
      <c r="A4" s="21" t="s">
        <v>14</v>
      </c>
      <c r="B4" s="82">
        <f t="shared" ref="B4:G4" si="0">B5+B6</f>
        <v>2272968</v>
      </c>
      <c r="C4" s="38">
        <f t="shared" si="0"/>
        <v>2310350</v>
      </c>
      <c r="D4" s="38">
        <f t="shared" si="0"/>
        <v>2359344</v>
      </c>
      <c r="E4" s="76">
        <f t="shared" si="0"/>
        <v>2530215</v>
      </c>
      <c r="F4" s="38">
        <f t="shared" si="0"/>
        <v>2563984</v>
      </c>
      <c r="G4" s="38">
        <f t="shared" si="0"/>
        <v>2678963</v>
      </c>
      <c r="H4" s="49">
        <f>(F4-C4)/C4*100</f>
        <v>10.978163481723549</v>
      </c>
      <c r="I4" s="77">
        <f>(F4-E4)/E4*100</f>
        <v>1.3346296658584349</v>
      </c>
      <c r="J4" s="49">
        <f>(G4-D4)/D4*100</f>
        <v>13.546943557192167</v>
      </c>
      <c r="K4" s="55">
        <f>(G4-F4)/F4*100</f>
        <v>4.4843883581176796</v>
      </c>
      <c r="M4" s="37"/>
      <c r="N4" s="37"/>
    </row>
    <row r="5" spans="1:16" s="2" customFormat="1" ht="18.600000000000001" customHeight="1" x14ac:dyDescent="0.3">
      <c r="A5" s="5" t="s">
        <v>16</v>
      </c>
      <c r="B5" s="30">
        <v>1312366</v>
      </c>
      <c r="C5" s="14">
        <v>1335167</v>
      </c>
      <c r="D5" s="14">
        <v>1347347</v>
      </c>
      <c r="E5" s="15">
        <v>1456883</v>
      </c>
      <c r="F5" s="14">
        <v>1467655</v>
      </c>
      <c r="G5" s="12">
        <v>1527922</v>
      </c>
      <c r="H5" s="50">
        <f t="shared" ref="H5:H14" si="1">(F5-C5)/C5*100</f>
        <v>9.9229534582565329</v>
      </c>
      <c r="I5" s="66">
        <f t="shared" ref="I5:I14" si="2">(F5-E5)/E5*100</f>
        <v>0.7393867592661868</v>
      </c>
      <c r="J5" s="53">
        <f t="shared" ref="J5:J14" si="3">(G5-D5)/D5*100</f>
        <v>13.402263856304279</v>
      </c>
      <c r="K5" s="54">
        <f t="shared" ref="K5:K14" si="4">(G5-F5)/F5*100</f>
        <v>4.1063465187663315</v>
      </c>
      <c r="M5" s="4"/>
      <c r="P5" s="4"/>
    </row>
    <row r="6" spans="1:16" s="2" customFormat="1" ht="18.600000000000001" customHeight="1" x14ac:dyDescent="0.3">
      <c r="A6" s="32" t="s">
        <v>15</v>
      </c>
      <c r="B6" s="34">
        <v>960602</v>
      </c>
      <c r="C6" s="14">
        <v>975183</v>
      </c>
      <c r="D6" s="14">
        <v>1011997</v>
      </c>
      <c r="E6" s="15">
        <v>1073332</v>
      </c>
      <c r="F6" s="14">
        <v>1096329</v>
      </c>
      <c r="G6" s="12">
        <v>1151041</v>
      </c>
      <c r="H6" s="50">
        <f t="shared" si="1"/>
        <v>12.42289908663297</v>
      </c>
      <c r="I6" s="66">
        <f t="shared" si="2"/>
        <v>2.1425803013419893</v>
      </c>
      <c r="J6" s="53">
        <f t="shared" si="3"/>
        <v>13.739566421639591</v>
      </c>
      <c r="K6" s="54">
        <f t="shared" si="4"/>
        <v>4.9904727504243702</v>
      </c>
      <c r="L6" s="41" t="s">
        <v>46</v>
      </c>
    </row>
    <row r="7" spans="1:16" s="2" customFormat="1" ht="18.600000000000001" customHeight="1" x14ac:dyDescent="0.3">
      <c r="A7" s="5" t="s">
        <v>20</v>
      </c>
      <c r="B7" s="30">
        <v>63949</v>
      </c>
      <c r="C7" s="14">
        <v>49200</v>
      </c>
      <c r="D7" s="14">
        <v>46622</v>
      </c>
      <c r="E7" s="15">
        <v>77841</v>
      </c>
      <c r="F7" s="14">
        <v>54045</v>
      </c>
      <c r="G7" s="12">
        <v>75920</v>
      </c>
      <c r="H7" s="50">
        <f t="shared" si="1"/>
        <v>9.8475609756097562</v>
      </c>
      <c r="I7" s="66">
        <f t="shared" si="2"/>
        <v>-30.570008093421201</v>
      </c>
      <c r="J7" s="53">
        <f t="shared" si="3"/>
        <v>62.841576937926305</v>
      </c>
      <c r="K7" s="54">
        <f t="shared" si="4"/>
        <v>40.475529651216583</v>
      </c>
    </row>
    <row r="8" spans="1:16" s="2" customFormat="1" ht="18.600000000000001" customHeight="1" x14ac:dyDescent="0.3">
      <c r="A8" s="5" t="s">
        <v>19</v>
      </c>
      <c r="B8" s="30">
        <v>328378</v>
      </c>
      <c r="C8" s="14">
        <v>332248</v>
      </c>
      <c r="D8" s="14">
        <v>340705</v>
      </c>
      <c r="E8" s="15">
        <v>337135</v>
      </c>
      <c r="F8" s="14">
        <v>341696</v>
      </c>
      <c r="G8" s="12">
        <v>352195</v>
      </c>
      <c r="H8" s="50">
        <f t="shared" si="1"/>
        <v>2.8436589535527679</v>
      </c>
      <c r="I8" s="66">
        <f t="shared" si="2"/>
        <v>1.3528705118127753</v>
      </c>
      <c r="J8" s="53">
        <f t="shared" si="3"/>
        <v>3.3724189548142824</v>
      </c>
      <c r="K8" s="54">
        <f t="shared" si="4"/>
        <v>3.0726142536055443</v>
      </c>
    </row>
    <row r="9" spans="1:16" s="2" customFormat="1" ht="18.600000000000001" customHeight="1" x14ac:dyDescent="0.3">
      <c r="A9" s="5" t="s">
        <v>18</v>
      </c>
      <c r="B9" s="30">
        <f>B8+B7</f>
        <v>392327</v>
      </c>
      <c r="C9" s="30">
        <f>C8+C7</f>
        <v>381448</v>
      </c>
      <c r="D9" s="30">
        <f>D7+D8</f>
        <v>387327</v>
      </c>
      <c r="E9" s="30">
        <f>E8+E7</f>
        <v>414976</v>
      </c>
      <c r="F9" s="12">
        <f>F7+F8</f>
        <v>395741</v>
      </c>
      <c r="G9" s="12">
        <f>G7+G8</f>
        <v>428115</v>
      </c>
      <c r="H9" s="50">
        <f t="shared" si="1"/>
        <v>3.7470376040770956</v>
      </c>
      <c r="I9" s="66">
        <f t="shared" si="2"/>
        <v>-4.6352078192473787</v>
      </c>
      <c r="J9" s="53">
        <f t="shared" si="3"/>
        <v>10.530636903701524</v>
      </c>
      <c r="K9" s="54">
        <f t="shared" si="4"/>
        <v>8.180602970124399</v>
      </c>
    </row>
    <row r="10" spans="1:16" s="2" customFormat="1" ht="18.600000000000001" customHeight="1" x14ac:dyDescent="0.3">
      <c r="A10" s="5" t="s">
        <v>2</v>
      </c>
      <c r="B10" s="30">
        <v>7387</v>
      </c>
      <c r="C10" s="14">
        <v>7616</v>
      </c>
      <c r="D10" s="14">
        <v>7654</v>
      </c>
      <c r="E10" s="15">
        <v>8284</v>
      </c>
      <c r="F10" s="14">
        <v>8554</v>
      </c>
      <c r="G10" s="12">
        <v>8588</v>
      </c>
      <c r="H10" s="50">
        <f t="shared" si="1"/>
        <v>12.316176470588236</v>
      </c>
      <c r="I10" s="66">
        <f t="shared" si="2"/>
        <v>3.2592950265572185</v>
      </c>
      <c r="J10" s="53">
        <f t="shared" si="3"/>
        <v>12.202769793571989</v>
      </c>
      <c r="K10" s="54">
        <f t="shared" si="4"/>
        <v>0.39747486555997197</v>
      </c>
    </row>
    <row r="11" spans="1:16" s="2" customFormat="1" ht="18.600000000000001" customHeight="1" x14ac:dyDescent="0.3">
      <c r="A11" s="5" t="s">
        <v>11</v>
      </c>
      <c r="B11" s="30">
        <v>9580</v>
      </c>
      <c r="C11" s="14">
        <v>9166</v>
      </c>
      <c r="D11" s="14">
        <v>9315</v>
      </c>
      <c r="E11" s="15">
        <v>9442</v>
      </c>
      <c r="F11" s="14">
        <v>9009</v>
      </c>
      <c r="G11" s="12">
        <v>9141</v>
      </c>
      <c r="H11" s="50">
        <f t="shared" si="1"/>
        <v>-1.7128518437704559</v>
      </c>
      <c r="I11" s="66">
        <f t="shared" si="2"/>
        <v>-4.5858928193179409</v>
      </c>
      <c r="J11" s="53">
        <f t="shared" si="3"/>
        <v>-1.8679549114331722</v>
      </c>
      <c r="K11" s="54">
        <f t="shared" si="4"/>
        <v>1.4652014652014651</v>
      </c>
    </row>
    <row r="12" spans="1:16" s="2" customFormat="1" ht="18.600000000000001" customHeight="1" x14ac:dyDescent="0.3">
      <c r="A12" s="5" t="s">
        <v>3</v>
      </c>
      <c r="B12" s="30">
        <v>3757</v>
      </c>
      <c r="C12" s="14">
        <v>3905</v>
      </c>
      <c r="D12" s="14">
        <v>4014</v>
      </c>
      <c r="E12" s="15">
        <v>5004</v>
      </c>
      <c r="F12" s="14">
        <v>4752</v>
      </c>
      <c r="G12" s="12">
        <v>4774</v>
      </c>
      <c r="H12" s="8">
        <f t="shared" si="1"/>
        <v>21.69014084507042</v>
      </c>
      <c r="I12" s="67">
        <f t="shared" si="2"/>
        <v>-5.0359712230215825</v>
      </c>
      <c r="J12" s="6">
        <f t="shared" si="3"/>
        <v>18.933731938216244</v>
      </c>
      <c r="K12" s="83">
        <f t="shared" si="4"/>
        <v>0.46296296296296291</v>
      </c>
    </row>
    <row r="13" spans="1:16" s="2" customFormat="1" ht="18.600000000000001" customHeight="1" x14ac:dyDescent="0.3">
      <c r="A13" s="5" t="s">
        <v>17</v>
      </c>
      <c r="B13" s="30">
        <v>40605</v>
      </c>
      <c r="C13" s="14">
        <v>40356</v>
      </c>
      <c r="D13" s="14">
        <v>37733</v>
      </c>
      <c r="E13" s="15">
        <v>31530</v>
      </c>
      <c r="F13" s="14">
        <v>29518</v>
      </c>
      <c r="G13" s="12">
        <v>27040</v>
      </c>
      <c r="H13" s="8">
        <f t="shared" si="1"/>
        <v>-26.855981762315395</v>
      </c>
      <c r="I13" s="67">
        <f t="shared" si="2"/>
        <v>-6.381224230891215</v>
      </c>
      <c r="J13" s="6">
        <f t="shared" si="3"/>
        <v>-28.338589563512045</v>
      </c>
      <c r="K13" s="83">
        <f t="shared" si="4"/>
        <v>-8.3948777017413097</v>
      </c>
    </row>
    <row r="14" spans="1:16" s="2" customFormat="1" ht="18.600000000000001" customHeight="1" thickBot="1" x14ac:dyDescent="0.35">
      <c r="A14" s="18" t="s">
        <v>5</v>
      </c>
      <c r="B14" s="31">
        <v>11823</v>
      </c>
      <c r="C14" s="19">
        <v>11702</v>
      </c>
      <c r="D14" s="19">
        <v>9777</v>
      </c>
      <c r="E14" s="20">
        <v>7353</v>
      </c>
      <c r="F14" s="19">
        <v>6765</v>
      </c>
      <c r="G14" s="166">
        <v>6113</v>
      </c>
      <c r="H14" s="167">
        <f t="shared" si="1"/>
        <v>-42.1893693385746</v>
      </c>
      <c r="I14" s="171">
        <f t="shared" si="2"/>
        <v>-7.9967360261117904</v>
      </c>
      <c r="J14" s="169">
        <f t="shared" si="3"/>
        <v>-37.475708294978013</v>
      </c>
      <c r="K14" s="170">
        <f t="shared" si="4"/>
        <v>-9.6378418329637832</v>
      </c>
    </row>
    <row r="15" spans="1:16" s="2" customFormat="1" ht="18.600000000000001" customHeight="1" x14ac:dyDescent="0.3">
      <c r="A15" s="21" t="s">
        <v>4</v>
      </c>
      <c r="B15" s="39">
        <v>4.2300000000000004</v>
      </c>
      <c r="C15" s="22">
        <v>4.1399999999999997</v>
      </c>
      <c r="D15" s="22">
        <v>3.73</v>
      </c>
      <c r="E15" s="23">
        <v>2.94</v>
      </c>
      <c r="F15" s="22">
        <v>2.69</v>
      </c>
      <c r="G15" s="22">
        <v>2.35</v>
      </c>
      <c r="H15" s="49">
        <f>F15-C15</f>
        <v>-1.4499999999999997</v>
      </c>
      <c r="I15" s="68">
        <f>F15-E15</f>
        <v>-0.25</v>
      </c>
      <c r="J15" s="49">
        <f>G15-D15</f>
        <v>-1.38</v>
      </c>
      <c r="K15" s="55">
        <f>G15-F15</f>
        <v>-0.33999999999999986</v>
      </c>
      <c r="L15" s="2" t="s">
        <v>27</v>
      </c>
    </row>
    <row r="16" spans="1:16" s="2" customFormat="1" ht="18.600000000000001" customHeight="1" x14ac:dyDescent="0.3">
      <c r="A16" s="5" t="s">
        <v>6</v>
      </c>
      <c r="B16" s="40">
        <v>1.27</v>
      </c>
      <c r="C16" s="6">
        <v>1.24</v>
      </c>
      <c r="D16" s="6">
        <v>0.99</v>
      </c>
      <c r="E16" s="28">
        <v>0.7</v>
      </c>
      <c r="F16" s="6">
        <v>0.63</v>
      </c>
      <c r="G16" s="6">
        <v>0.54</v>
      </c>
      <c r="H16" s="53">
        <f t="shared" ref="H16:H20" si="5">F16-C16</f>
        <v>-0.61</v>
      </c>
      <c r="I16" s="69">
        <f t="shared" ref="I16:I20" si="6">F16-E16</f>
        <v>-6.9999999999999951E-2</v>
      </c>
      <c r="J16" s="53">
        <f t="shared" ref="J16:J20" si="7">G16-D16</f>
        <v>-0.44999999999999996</v>
      </c>
      <c r="K16" s="54">
        <f t="shared" ref="K16:K20" si="8">G16-F16</f>
        <v>-8.9999999999999969E-2</v>
      </c>
      <c r="L16" s="2" t="s">
        <v>27</v>
      </c>
    </row>
    <row r="17" spans="1:13" s="2" customFormat="1" ht="18.600000000000001" customHeight="1" x14ac:dyDescent="0.3">
      <c r="A17" s="32" t="s">
        <v>21</v>
      </c>
      <c r="B17" s="42">
        <v>89.1</v>
      </c>
      <c r="C17" s="6">
        <v>89.22</v>
      </c>
      <c r="D17" s="6">
        <v>90.89</v>
      </c>
      <c r="E17" s="44">
        <v>92.7</v>
      </c>
      <c r="F17" s="6">
        <v>93.17</v>
      </c>
      <c r="G17" s="6">
        <v>93.59</v>
      </c>
      <c r="H17" s="53">
        <f t="shared" si="5"/>
        <v>3.9500000000000028</v>
      </c>
      <c r="I17" s="69">
        <f t="shared" si="6"/>
        <v>0.46999999999999886</v>
      </c>
      <c r="J17" s="53">
        <f t="shared" si="7"/>
        <v>2.7000000000000028</v>
      </c>
      <c r="K17" s="54">
        <f t="shared" si="8"/>
        <v>0.42000000000000171</v>
      </c>
      <c r="L17" s="2" t="s">
        <v>27</v>
      </c>
    </row>
    <row r="18" spans="1:13" s="2" customFormat="1" ht="18.600000000000001" customHeight="1" x14ac:dyDescent="0.3">
      <c r="A18" s="5" t="s">
        <v>10</v>
      </c>
      <c r="B18" s="40">
        <v>1.03</v>
      </c>
      <c r="C18" s="6">
        <v>1.05</v>
      </c>
      <c r="D18" s="6">
        <v>1.05</v>
      </c>
      <c r="E18" s="3">
        <v>1.25</v>
      </c>
      <c r="F18" s="6">
        <v>1.1399999999999999</v>
      </c>
      <c r="G18" s="6">
        <v>1.1000000000000001</v>
      </c>
      <c r="H18" s="53">
        <f t="shared" si="5"/>
        <v>8.9999999999999858E-2</v>
      </c>
      <c r="I18" s="69">
        <f t="shared" si="6"/>
        <v>-0.1100000000000001</v>
      </c>
      <c r="J18" s="53">
        <f t="shared" si="7"/>
        <v>5.0000000000000044E-2</v>
      </c>
      <c r="K18" s="54">
        <f t="shared" si="8"/>
        <v>-3.9999999999999813E-2</v>
      </c>
      <c r="L18" s="2" t="s">
        <v>27</v>
      </c>
    </row>
    <row r="19" spans="1:13" s="2" customFormat="1" ht="18.600000000000001" customHeight="1" x14ac:dyDescent="0.3">
      <c r="A19" s="7" t="s">
        <v>8</v>
      </c>
      <c r="B19" s="24">
        <v>16.28</v>
      </c>
      <c r="C19" s="8">
        <v>16.38</v>
      </c>
      <c r="D19" s="8">
        <v>16.57</v>
      </c>
      <c r="E19" s="9">
        <v>16.329999999999998</v>
      </c>
      <c r="F19" s="8">
        <v>16.52</v>
      </c>
      <c r="G19" s="8">
        <v>16.2</v>
      </c>
      <c r="H19" s="53">
        <f t="shared" si="5"/>
        <v>0.14000000000000057</v>
      </c>
      <c r="I19" s="69">
        <f t="shared" si="6"/>
        <v>0.19000000000000128</v>
      </c>
      <c r="J19" s="53">
        <f t="shared" si="7"/>
        <v>-0.37000000000000099</v>
      </c>
      <c r="K19" s="54">
        <f t="shared" si="8"/>
        <v>-0.32000000000000028</v>
      </c>
      <c r="L19" s="2" t="s">
        <v>27</v>
      </c>
    </row>
    <row r="20" spans="1:13" s="2" customFormat="1" ht="18.600000000000001" customHeight="1" x14ac:dyDescent="0.3">
      <c r="A20" s="5" t="s">
        <v>9</v>
      </c>
      <c r="B20" s="25">
        <v>11.58</v>
      </c>
      <c r="C20" s="6">
        <v>12.05</v>
      </c>
      <c r="D20" s="6">
        <v>12</v>
      </c>
      <c r="E20" s="3">
        <v>12.03</v>
      </c>
      <c r="F20" s="6">
        <v>12.29</v>
      </c>
      <c r="G20" s="6">
        <v>12.21</v>
      </c>
      <c r="H20" s="53">
        <f t="shared" si="5"/>
        <v>0.23999999999999844</v>
      </c>
      <c r="I20" s="69">
        <f t="shared" si="6"/>
        <v>0.25999999999999979</v>
      </c>
      <c r="J20" s="53">
        <f t="shared" si="7"/>
        <v>0.21000000000000085</v>
      </c>
      <c r="K20" s="54">
        <f t="shared" si="8"/>
        <v>-7.9999999999998295E-2</v>
      </c>
      <c r="L20" s="2" t="s">
        <v>27</v>
      </c>
    </row>
    <row r="21" spans="1:13" s="2" customFormat="1" ht="18.600000000000001" customHeight="1" thickBot="1" x14ac:dyDescent="0.35">
      <c r="A21" s="36" t="s">
        <v>7</v>
      </c>
      <c r="B21" s="35">
        <v>669257</v>
      </c>
      <c r="C21" s="16">
        <v>682900</v>
      </c>
      <c r="D21" s="16">
        <v>712625</v>
      </c>
      <c r="E21" s="17">
        <v>740322</v>
      </c>
      <c r="F21" s="16">
        <v>755624</v>
      </c>
      <c r="G21" s="16">
        <v>782134</v>
      </c>
      <c r="H21" s="56">
        <f>(F21-C21)/C21*100</f>
        <v>10.649289793527602</v>
      </c>
      <c r="I21" s="81">
        <f>(F21-E21)/E21*100</f>
        <v>2.0669384403003019</v>
      </c>
      <c r="J21" s="56">
        <f>(G21-D21)/D21*100</f>
        <v>9.7539379056305915</v>
      </c>
      <c r="K21" s="57">
        <f>(G21-F21)/F21*100</f>
        <v>3.5083586545689389</v>
      </c>
      <c r="M21" s="4"/>
    </row>
  </sheetData>
  <mergeCells count="3">
    <mergeCell ref="A2:A3"/>
    <mergeCell ref="C2:G2"/>
    <mergeCell ref="A1:K1"/>
  </mergeCells>
  <conditionalFormatting sqref="H4:K14">
    <cfRule type="iconSet" priority="7">
      <iconSet>
        <cfvo type="percent" val="0"/>
        <cfvo type="num" val="0"/>
        <cfvo type="num" val="0"/>
      </iconSet>
    </cfRule>
    <cfRule type="colorScale" priority="8">
      <colorScale>
        <cfvo type="num" val="&quot;&lt;0&quot;"/>
        <cfvo type="num" val="&quot;&gt;0&quot;"/>
        <color rgb="FFFF7128"/>
        <color rgb="FFFFEF9C"/>
      </colorScale>
    </cfRule>
    <cfRule type="cellIs" priority="9" stopIfTrue="1" operator="greaterThan">
      <formula>0</formula>
    </cfRule>
  </conditionalFormatting>
  <pageMargins left="0.7" right="0.7" top="0.75" bottom="0.75" header="0.3" footer="0.3"/>
  <pageSetup scale="88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948DF63-0F0F-42B6-B7EF-3389E143CD8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5" id="{ACB8EE10-50B7-4154-A348-35C699BDF9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6" id="{EA81C5E5-E3D4-44C0-A766-84462696FE80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10" id="{06F91197-9D96-4467-A6E0-8A990EB7A742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H4:K14</xm:sqref>
        </x14:conditionalFormatting>
        <x14:conditionalFormatting xmlns:xm="http://schemas.microsoft.com/office/excel/2006/main">
          <x14:cfRule type="iconSet" priority="2" id="{AB710A7E-36AB-4C8E-BF33-E567FAD243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H4:K21</xm:sqref>
        </x14:conditionalFormatting>
        <x14:conditionalFormatting xmlns:xm="http://schemas.microsoft.com/office/excel/2006/main">
          <x14:cfRule type="iconSet" priority="11" id="{CC3C4A25-45C6-4D69-848C-438DF97E35F6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H15:K20</xm:sqref>
        </x14:conditionalFormatting>
        <x14:conditionalFormatting xmlns:xm="http://schemas.microsoft.com/office/excel/2006/main">
          <x14:cfRule type="iconSet" priority="3" id="{57B0AFC2-0D2A-4DCC-B66B-BA926896E61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H21:K21</xm:sqref>
        </x14:conditionalFormatting>
        <x14:conditionalFormatting xmlns:xm="http://schemas.microsoft.com/office/excel/2006/main">
          <x14:cfRule type="iconSet" priority="1" id="{83D7C29F-36A3-4007-A022-DBCDF2F75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J4:K21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79628-48F2-4B86-9EF1-5BA932DDDCB8}">
  <sheetPr>
    <pageSetUpPr fitToPage="1"/>
  </sheetPr>
  <dimension ref="A1:P21"/>
  <sheetViews>
    <sheetView zoomScaleNormal="100" workbookViewId="0">
      <selection activeCell="K29" sqref="K29"/>
    </sheetView>
  </sheetViews>
  <sheetFormatPr defaultColWidth="8.88671875" defaultRowHeight="14.4" x14ac:dyDescent="0.3"/>
  <cols>
    <col min="1" max="1" width="24.88671875" style="1" customWidth="1"/>
    <col min="2" max="3" width="12.5546875" style="1" hidden="1" customWidth="1"/>
    <col min="4" max="4" width="12.5546875" style="1" customWidth="1"/>
    <col min="5" max="5" width="12.5546875" style="1" hidden="1" customWidth="1"/>
    <col min="6" max="7" width="12.5546875" style="1" customWidth="1"/>
    <col min="8" max="8" width="11.6640625" style="1" hidden="1" customWidth="1"/>
    <col min="9" max="9" width="12.109375" style="1" hidden="1" customWidth="1"/>
    <col min="10" max="11" width="12.109375" style="1" customWidth="1"/>
    <col min="12" max="12" width="22.33203125" style="1" customWidth="1"/>
    <col min="13" max="13" width="13" style="1" customWidth="1"/>
    <col min="14" max="14" width="11.33203125" style="1" customWidth="1"/>
    <col min="15" max="16384" width="8.88671875" style="1"/>
  </cols>
  <sheetData>
    <row r="1" spans="1:16" s="2" customFormat="1" ht="21" customHeight="1" thickBot="1" x14ac:dyDescent="0.35">
      <c r="A1" s="187" t="s">
        <v>34</v>
      </c>
      <c r="B1" s="188"/>
      <c r="C1" s="188"/>
      <c r="D1" s="188"/>
      <c r="E1" s="188"/>
      <c r="F1" s="188"/>
      <c r="G1" s="201"/>
      <c r="H1" s="91"/>
      <c r="I1" s="92"/>
      <c r="J1" s="89"/>
      <c r="K1" s="90"/>
    </row>
    <row r="2" spans="1:16" s="4" customFormat="1" ht="21.6" customHeight="1" x14ac:dyDescent="0.3">
      <c r="A2" s="182" t="s">
        <v>12</v>
      </c>
      <c r="B2" s="86"/>
      <c r="C2" s="184" t="s">
        <v>25</v>
      </c>
      <c r="D2" s="185"/>
      <c r="E2" s="185"/>
      <c r="F2" s="185"/>
      <c r="G2" s="186"/>
      <c r="H2" s="87" t="s">
        <v>0</v>
      </c>
      <c r="I2" s="88" t="s">
        <v>1</v>
      </c>
      <c r="J2" s="87" t="s">
        <v>0</v>
      </c>
      <c r="K2" s="88" t="s">
        <v>1</v>
      </c>
    </row>
    <row r="3" spans="1:16" s="4" customFormat="1" ht="19.2" customHeight="1" thickBot="1" x14ac:dyDescent="0.35">
      <c r="A3" s="183"/>
      <c r="B3" s="73">
        <v>45352</v>
      </c>
      <c r="C3" s="74">
        <v>45444</v>
      </c>
      <c r="D3" s="74">
        <v>45536</v>
      </c>
      <c r="E3" s="74">
        <v>45717</v>
      </c>
      <c r="F3" s="74">
        <v>45809</v>
      </c>
      <c r="G3" s="74">
        <v>45901</v>
      </c>
      <c r="H3" s="71" t="s">
        <v>24</v>
      </c>
      <c r="I3" s="72" t="s">
        <v>24</v>
      </c>
      <c r="J3" s="71" t="s">
        <v>24</v>
      </c>
      <c r="K3" s="72" t="s">
        <v>24</v>
      </c>
    </row>
    <row r="4" spans="1:16" s="2" customFormat="1" ht="18.600000000000001" customHeight="1" x14ac:dyDescent="0.3">
      <c r="A4" s="21" t="s">
        <v>14</v>
      </c>
      <c r="B4" s="82">
        <v>636756</v>
      </c>
      <c r="C4" s="38">
        <v>635564</v>
      </c>
      <c r="D4" s="38">
        <f>D5+D6</f>
        <v>644858</v>
      </c>
      <c r="E4" s="76">
        <v>702798</v>
      </c>
      <c r="F4" s="38">
        <f>F5+F6</f>
        <v>704485</v>
      </c>
      <c r="G4" s="38">
        <f>G5+G6</f>
        <v>737938</v>
      </c>
      <c r="H4" s="49">
        <f>(F4-C4)/C4*100</f>
        <v>10.844069204674902</v>
      </c>
      <c r="I4" s="77">
        <f>(F4-E4)/E4*100</f>
        <v>0.24004052373512733</v>
      </c>
      <c r="J4" s="49">
        <f>(G4-D4)/D4*100</f>
        <v>14.434185510608538</v>
      </c>
      <c r="K4" s="55">
        <f>(G4-F4)/F4*100</f>
        <v>4.7485752003236401</v>
      </c>
      <c r="M4" s="37"/>
      <c r="N4" s="37"/>
    </row>
    <row r="5" spans="1:16" s="2" customFormat="1" ht="18.600000000000001" customHeight="1" x14ac:dyDescent="0.3">
      <c r="A5" s="5" t="s">
        <v>16</v>
      </c>
      <c r="B5" s="30">
        <v>385011</v>
      </c>
      <c r="C5" s="14">
        <v>384949</v>
      </c>
      <c r="D5" s="14">
        <v>391914</v>
      </c>
      <c r="E5" s="15">
        <v>412697</v>
      </c>
      <c r="F5" s="14">
        <v>428890</v>
      </c>
      <c r="G5" s="12">
        <v>444450</v>
      </c>
      <c r="H5" s="50">
        <f t="shared" ref="H5:H14" si="0">(F5-C5)/C5*100</f>
        <v>11.41475883818376</v>
      </c>
      <c r="I5" s="66">
        <f t="shared" ref="I5:I14" si="1">(F5-E5)/E5*100</f>
        <v>3.923701892671863</v>
      </c>
      <c r="J5" s="53">
        <f t="shared" ref="J5:J14" si="2">(G5-D5)/D5*100</f>
        <v>13.404981705170011</v>
      </c>
      <c r="K5" s="54">
        <f t="shared" ref="K5:K14" si="3">(G5-F5)/F5*100</f>
        <v>3.6279698757257104</v>
      </c>
      <c r="M5" s="4"/>
      <c r="P5" s="4"/>
    </row>
    <row r="6" spans="1:16" s="2" customFormat="1" ht="18.600000000000001" customHeight="1" x14ac:dyDescent="0.3">
      <c r="A6" s="32" t="s">
        <v>15</v>
      </c>
      <c r="B6" s="34">
        <v>251745</v>
      </c>
      <c r="C6" s="14">
        <v>250615</v>
      </c>
      <c r="D6" s="14">
        <v>252944</v>
      </c>
      <c r="E6" s="15">
        <v>290101</v>
      </c>
      <c r="F6" s="14">
        <v>275595</v>
      </c>
      <c r="G6" s="12">
        <v>293488</v>
      </c>
      <c r="H6" s="50">
        <f t="shared" si="0"/>
        <v>9.9674799992019629</v>
      </c>
      <c r="I6" s="66">
        <f t="shared" si="1"/>
        <v>-5.0003274721562487</v>
      </c>
      <c r="J6" s="53">
        <f t="shared" si="2"/>
        <v>16.028844329179581</v>
      </c>
      <c r="K6" s="54">
        <f t="shared" si="3"/>
        <v>6.4924980496743405</v>
      </c>
      <c r="L6" s="41" t="s">
        <v>46</v>
      </c>
    </row>
    <row r="7" spans="1:16" s="2" customFormat="1" ht="18.600000000000001" customHeight="1" x14ac:dyDescent="0.3">
      <c r="A7" s="5" t="s">
        <v>20</v>
      </c>
      <c r="B7" s="30">
        <v>18248</v>
      </c>
      <c r="C7" s="14">
        <v>16742</v>
      </c>
      <c r="D7" s="14">
        <v>17394</v>
      </c>
      <c r="E7" s="15">
        <v>19411</v>
      </c>
      <c r="F7" s="14">
        <v>19889</v>
      </c>
      <c r="G7" s="12">
        <v>21501</v>
      </c>
      <c r="H7" s="50">
        <f t="shared" si="0"/>
        <v>18.797037390992713</v>
      </c>
      <c r="I7" s="66">
        <f t="shared" si="1"/>
        <v>2.4625212508371543</v>
      </c>
      <c r="J7" s="53">
        <f t="shared" si="2"/>
        <v>23.611590203518453</v>
      </c>
      <c r="K7" s="54">
        <f t="shared" si="3"/>
        <v>8.1049826537281913</v>
      </c>
    </row>
    <row r="8" spans="1:16" s="2" customFormat="1" ht="18.600000000000001" customHeight="1" x14ac:dyDescent="0.3">
      <c r="A8" s="5" t="s">
        <v>19</v>
      </c>
      <c r="B8" s="30">
        <v>173721</v>
      </c>
      <c r="C8" s="14">
        <v>172121</v>
      </c>
      <c r="D8" s="14">
        <v>173876</v>
      </c>
      <c r="E8" s="15">
        <v>181762</v>
      </c>
      <c r="F8" s="14">
        <v>180633</v>
      </c>
      <c r="G8" s="12">
        <v>186115</v>
      </c>
      <c r="H8" s="50">
        <f t="shared" si="0"/>
        <v>4.9453582073076499</v>
      </c>
      <c r="I8" s="66">
        <f t="shared" si="1"/>
        <v>-0.62114193285725283</v>
      </c>
      <c r="J8" s="53">
        <f t="shared" si="2"/>
        <v>7.0389242908739558</v>
      </c>
      <c r="K8" s="54">
        <f t="shared" si="3"/>
        <v>3.0348828840798747</v>
      </c>
    </row>
    <row r="9" spans="1:16" s="2" customFormat="1" ht="18.600000000000001" customHeight="1" x14ac:dyDescent="0.3">
      <c r="A9" s="5" t="s">
        <v>18</v>
      </c>
      <c r="B9" s="30">
        <v>191969</v>
      </c>
      <c r="C9" s="14">
        <v>188863</v>
      </c>
      <c r="D9" s="14">
        <v>191270</v>
      </c>
      <c r="E9" s="15">
        <v>201173</v>
      </c>
      <c r="F9" s="14">
        <f>F8+F7</f>
        <v>200522</v>
      </c>
      <c r="G9" s="12">
        <f>G7+G8</f>
        <v>207616</v>
      </c>
      <c r="H9" s="50">
        <f t="shared" si="0"/>
        <v>6.1732578641660885</v>
      </c>
      <c r="I9" s="66">
        <f t="shared" si="1"/>
        <v>-0.32360207383694634</v>
      </c>
      <c r="J9" s="53">
        <f t="shared" si="2"/>
        <v>8.5460344016312018</v>
      </c>
      <c r="K9" s="54">
        <f t="shared" si="3"/>
        <v>3.5377664296186953</v>
      </c>
    </row>
    <row r="10" spans="1:16" s="2" customFormat="1" ht="18.600000000000001" customHeight="1" x14ac:dyDescent="0.3">
      <c r="A10" s="5" t="s">
        <v>2</v>
      </c>
      <c r="B10" s="30">
        <v>2064</v>
      </c>
      <c r="C10" s="14">
        <v>1993</v>
      </c>
      <c r="D10" s="14">
        <v>2165</v>
      </c>
      <c r="E10" s="15">
        <v>2003</v>
      </c>
      <c r="F10" s="14">
        <v>2304</v>
      </c>
      <c r="G10" s="12">
        <v>1786</v>
      </c>
      <c r="H10" s="50">
        <f t="shared" si="0"/>
        <v>15.604616156547918</v>
      </c>
      <c r="I10" s="66">
        <f t="shared" si="1"/>
        <v>15.027458811782326</v>
      </c>
      <c r="J10" s="53">
        <f t="shared" si="2"/>
        <v>-17.505773672055426</v>
      </c>
      <c r="K10" s="54">
        <f t="shared" si="3"/>
        <v>-22.482638888888889</v>
      </c>
      <c r="L10" s="4"/>
    </row>
    <row r="11" spans="1:16" s="2" customFormat="1" ht="18.600000000000001" customHeight="1" x14ac:dyDescent="0.3">
      <c r="A11" s="5" t="s">
        <v>11</v>
      </c>
      <c r="B11" s="30">
        <v>3336</v>
      </c>
      <c r="C11" s="14">
        <v>3338</v>
      </c>
      <c r="D11" s="14">
        <v>3410</v>
      </c>
      <c r="E11" s="15">
        <v>3356</v>
      </c>
      <c r="F11" s="14">
        <v>3383</v>
      </c>
      <c r="G11" s="12">
        <v>3283</v>
      </c>
      <c r="H11" s="50">
        <f t="shared" si="0"/>
        <v>1.348112642300779</v>
      </c>
      <c r="I11" s="66">
        <f t="shared" si="1"/>
        <v>0.80452920143027418</v>
      </c>
      <c r="J11" s="53">
        <f t="shared" si="2"/>
        <v>-3.7243401759530794</v>
      </c>
      <c r="K11" s="54">
        <f t="shared" si="3"/>
        <v>-2.9559562518474727</v>
      </c>
      <c r="L11" s="4"/>
    </row>
    <row r="12" spans="1:16" s="2" customFormat="1" ht="18.600000000000001" customHeight="1" x14ac:dyDescent="0.3">
      <c r="A12" s="5" t="s">
        <v>3</v>
      </c>
      <c r="B12" s="30">
        <v>807</v>
      </c>
      <c r="C12" s="14">
        <v>880</v>
      </c>
      <c r="D12" s="14">
        <v>913</v>
      </c>
      <c r="E12" s="15">
        <v>1034</v>
      </c>
      <c r="F12" s="14">
        <v>1169</v>
      </c>
      <c r="G12" s="12">
        <v>1213</v>
      </c>
      <c r="H12" s="8">
        <f t="shared" si="0"/>
        <v>32.840909090909093</v>
      </c>
      <c r="I12" s="67">
        <f t="shared" si="1"/>
        <v>13.056092843326885</v>
      </c>
      <c r="J12" s="6">
        <f t="shared" si="2"/>
        <v>32.85870755750274</v>
      </c>
      <c r="K12" s="83">
        <f t="shared" si="3"/>
        <v>3.7639007698887936</v>
      </c>
      <c r="L12" s="4"/>
    </row>
    <row r="13" spans="1:16" s="2" customFormat="1" ht="18.600000000000001" customHeight="1" x14ac:dyDescent="0.3">
      <c r="A13" s="5" t="s">
        <v>17</v>
      </c>
      <c r="B13" s="30">
        <v>11340</v>
      </c>
      <c r="C13" s="14">
        <v>11388</v>
      </c>
      <c r="D13" s="14">
        <v>11604</v>
      </c>
      <c r="E13" s="15">
        <v>9225</v>
      </c>
      <c r="F13" s="14">
        <v>8638</v>
      </c>
      <c r="G13" s="12">
        <v>8827</v>
      </c>
      <c r="H13" s="8">
        <f t="shared" si="0"/>
        <v>-24.148226203020723</v>
      </c>
      <c r="I13" s="67">
        <f t="shared" si="1"/>
        <v>-6.3631436314363148</v>
      </c>
      <c r="J13" s="6">
        <f t="shared" si="2"/>
        <v>-23.931402964495003</v>
      </c>
      <c r="K13" s="83">
        <f t="shared" si="3"/>
        <v>2.1880064829821722</v>
      </c>
    </row>
    <row r="14" spans="1:16" s="2" customFormat="1" ht="18.600000000000001" customHeight="1" thickBot="1" x14ac:dyDescent="0.35">
      <c r="A14" s="18" t="s">
        <v>5</v>
      </c>
      <c r="B14" s="31">
        <v>3002</v>
      </c>
      <c r="C14" s="19">
        <v>1771</v>
      </c>
      <c r="D14" s="19">
        <v>1674</v>
      </c>
      <c r="E14" s="20">
        <v>1543</v>
      </c>
      <c r="F14" s="19">
        <v>1308</v>
      </c>
      <c r="G14" s="166">
        <v>1364</v>
      </c>
      <c r="H14" s="167">
        <f t="shared" si="0"/>
        <v>-26.143421795595707</v>
      </c>
      <c r="I14" s="171">
        <f t="shared" si="1"/>
        <v>-15.230071289695399</v>
      </c>
      <c r="J14" s="169">
        <f t="shared" si="2"/>
        <v>-18.518518518518519</v>
      </c>
      <c r="K14" s="170">
        <f t="shared" si="3"/>
        <v>4.281345565749235</v>
      </c>
    </row>
    <row r="15" spans="1:16" s="2" customFormat="1" ht="18.600000000000001" customHeight="1" x14ac:dyDescent="0.3">
      <c r="A15" s="21" t="s">
        <v>4</v>
      </c>
      <c r="B15" s="26">
        <v>4.5</v>
      </c>
      <c r="C15" s="22">
        <v>4.54</v>
      </c>
      <c r="D15" s="22">
        <v>4.59</v>
      </c>
      <c r="E15" s="23">
        <v>3.18</v>
      </c>
      <c r="F15" s="22">
        <v>3.13</v>
      </c>
      <c r="G15" s="22">
        <v>3.01</v>
      </c>
      <c r="H15" s="49">
        <f>F15-C15</f>
        <v>-1.4100000000000001</v>
      </c>
      <c r="I15" s="68">
        <f>F15-E15</f>
        <v>-5.0000000000000266E-2</v>
      </c>
      <c r="J15" s="49">
        <f>G15-D15</f>
        <v>-1.58</v>
      </c>
      <c r="K15" s="55">
        <f>G15-F15</f>
        <v>-0.12000000000000011</v>
      </c>
      <c r="L15" s="2" t="s">
        <v>27</v>
      </c>
    </row>
    <row r="16" spans="1:16" s="2" customFormat="1" ht="18.600000000000001" customHeight="1" x14ac:dyDescent="0.3">
      <c r="A16" s="5" t="s">
        <v>6</v>
      </c>
      <c r="B16" s="25">
        <v>1.23</v>
      </c>
      <c r="C16" s="6">
        <v>0.73</v>
      </c>
      <c r="D16" s="6">
        <v>0.69</v>
      </c>
      <c r="E16" s="28">
        <v>0.55000000000000004</v>
      </c>
      <c r="F16" s="6">
        <v>0.49</v>
      </c>
      <c r="G16" s="6">
        <v>0.48</v>
      </c>
      <c r="H16" s="53">
        <f t="shared" ref="H16:H20" si="4">F16-C16</f>
        <v>-0.24</v>
      </c>
      <c r="I16" s="69">
        <f t="shared" ref="I16:I20" si="5">F16-E16</f>
        <v>-6.0000000000000053E-2</v>
      </c>
      <c r="J16" s="53">
        <f t="shared" ref="J16:J20" si="6">G16-D16</f>
        <v>-0.20999999999999996</v>
      </c>
      <c r="K16" s="54">
        <f t="shared" ref="K16:K20" si="7">G16-F16</f>
        <v>-1.0000000000000009E-2</v>
      </c>
      <c r="L16" s="2" t="s">
        <v>27</v>
      </c>
    </row>
    <row r="17" spans="1:13" s="2" customFormat="1" ht="18.600000000000001" customHeight="1" x14ac:dyDescent="0.3">
      <c r="A17" s="32" t="s">
        <v>13</v>
      </c>
      <c r="B17" s="33">
        <v>93.58</v>
      </c>
      <c r="C17" s="6">
        <v>96.17</v>
      </c>
      <c r="D17" s="6">
        <v>96.31</v>
      </c>
      <c r="E17" s="3">
        <v>96.54</v>
      </c>
      <c r="F17" s="6">
        <v>97.02</v>
      </c>
      <c r="G17" s="6">
        <v>96.88</v>
      </c>
      <c r="H17" s="53">
        <f t="shared" si="4"/>
        <v>0.84999999999999432</v>
      </c>
      <c r="I17" s="69">
        <f t="shared" si="5"/>
        <v>0.47999999999998977</v>
      </c>
      <c r="J17" s="53">
        <f t="shared" si="6"/>
        <v>0.56999999999999318</v>
      </c>
      <c r="K17" s="54">
        <f t="shared" si="7"/>
        <v>-0.14000000000000057</v>
      </c>
      <c r="L17" s="2" t="s">
        <v>27</v>
      </c>
    </row>
    <row r="18" spans="1:13" s="2" customFormat="1" ht="18.600000000000001" customHeight="1" x14ac:dyDescent="0.3">
      <c r="A18" s="5" t="s">
        <v>10</v>
      </c>
      <c r="B18" s="25">
        <v>0.63</v>
      </c>
      <c r="C18" s="6">
        <v>0.82</v>
      </c>
      <c r="D18" s="6">
        <v>0.84</v>
      </c>
      <c r="E18" s="3">
        <v>0.86</v>
      </c>
      <c r="F18" s="6">
        <v>1.02</v>
      </c>
      <c r="G18" s="6">
        <v>1.01</v>
      </c>
      <c r="H18" s="53">
        <f t="shared" si="4"/>
        <v>0.20000000000000007</v>
      </c>
      <c r="I18" s="69">
        <f>F18-E18</f>
        <v>0.16000000000000003</v>
      </c>
      <c r="J18" s="53">
        <f t="shared" si="6"/>
        <v>0.17000000000000004</v>
      </c>
      <c r="K18" s="54">
        <f t="shared" si="7"/>
        <v>-1.0000000000000009E-2</v>
      </c>
      <c r="L18" s="2" t="s">
        <v>27</v>
      </c>
    </row>
    <row r="19" spans="1:13" s="2" customFormat="1" ht="18.600000000000001" customHeight="1" x14ac:dyDescent="0.3">
      <c r="A19" s="7" t="s">
        <v>8</v>
      </c>
      <c r="B19" s="24">
        <v>15.08</v>
      </c>
      <c r="C19" s="8">
        <v>15.68</v>
      </c>
      <c r="D19" s="8">
        <v>16.27</v>
      </c>
      <c r="E19" s="9">
        <v>17.02</v>
      </c>
      <c r="F19" s="8">
        <v>17.66</v>
      </c>
      <c r="G19" s="8">
        <v>17.34</v>
      </c>
      <c r="H19" s="53">
        <f t="shared" si="4"/>
        <v>1.9800000000000004</v>
      </c>
      <c r="I19" s="69">
        <f t="shared" si="5"/>
        <v>0.64000000000000057</v>
      </c>
      <c r="J19" s="53">
        <f t="shared" si="6"/>
        <v>1.0700000000000003</v>
      </c>
      <c r="K19" s="54">
        <f t="shared" si="7"/>
        <v>-0.32000000000000028</v>
      </c>
      <c r="L19" s="2" t="s">
        <v>27</v>
      </c>
    </row>
    <row r="20" spans="1:13" s="2" customFormat="1" ht="18.600000000000001" customHeight="1" x14ac:dyDescent="0.3">
      <c r="A20" s="5" t="s">
        <v>9</v>
      </c>
      <c r="B20" s="25">
        <v>12.46</v>
      </c>
      <c r="C20" s="6">
        <v>13.36</v>
      </c>
      <c r="D20" s="6">
        <v>14.01</v>
      </c>
      <c r="E20" s="3">
        <v>14.73</v>
      </c>
      <c r="F20" s="6">
        <v>15.48</v>
      </c>
      <c r="G20" s="6">
        <v>14.98</v>
      </c>
      <c r="H20" s="53">
        <f t="shared" si="4"/>
        <v>2.120000000000001</v>
      </c>
      <c r="I20" s="69">
        <f t="shared" si="5"/>
        <v>0.75</v>
      </c>
      <c r="J20" s="53">
        <f t="shared" si="6"/>
        <v>0.97000000000000064</v>
      </c>
      <c r="K20" s="54">
        <f t="shared" si="7"/>
        <v>-0.5</v>
      </c>
      <c r="L20" s="2" t="s">
        <v>27</v>
      </c>
    </row>
    <row r="21" spans="1:13" s="2" customFormat="1" ht="18.600000000000001" customHeight="1" thickBot="1" x14ac:dyDescent="0.35">
      <c r="A21" s="36" t="s">
        <v>7</v>
      </c>
      <c r="B21" s="35">
        <v>158858</v>
      </c>
      <c r="C21" s="16">
        <v>162452</v>
      </c>
      <c r="D21" s="16">
        <v>167998</v>
      </c>
      <c r="E21" s="17">
        <v>182590</v>
      </c>
      <c r="F21" s="16">
        <v>170860</v>
      </c>
      <c r="G21" s="16">
        <v>176679</v>
      </c>
      <c r="H21" s="56">
        <f>(F21-C21)/C21*100</f>
        <v>5.1756826631866639</v>
      </c>
      <c r="I21" s="81">
        <f>(F21-E21)/E21*100</f>
        <v>-6.4242291472698403</v>
      </c>
      <c r="J21" s="56">
        <f>(G21-D21)/D21*100</f>
        <v>5.1673234205169107</v>
      </c>
      <c r="K21" s="57">
        <f>(G21-F21)/F21*100</f>
        <v>3.4057122790588785</v>
      </c>
      <c r="L21" s="41" t="s">
        <v>22</v>
      </c>
      <c r="M21" s="4"/>
    </row>
  </sheetData>
  <mergeCells count="3">
    <mergeCell ref="A2:A3"/>
    <mergeCell ref="C2:G2"/>
    <mergeCell ref="A1:G1"/>
  </mergeCells>
  <conditionalFormatting sqref="H4:K14">
    <cfRule type="iconSet" priority="8">
      <iconSet>
        <cfvo type="percent" val="0"/>
        <cfvo type="num" val="0"/>
        <cfvo type="num" val="0"/>
      </iconSet>
    </cfRule>
    <cfRule type="colorScale" priority="9">
      <colorScale>
        <cfvo type="num" val="&quot;&lt;0&quot;"/>
        <cfvo type="num" val="&quot;&gt;0&quot;"/>
        <color rgb="FFFF7128"/>
        <color rgb="FFFFEF9C"/>
      </colorScale>
    </cfRule>
    <cfRule type="cellIs" priority="10" stopIfTrue="1" operator="greaterThan">
      <formula>0</formula>
    </cfRule>
  </conditionalFormatting>
  <pageMargins left="0.25" right="0.25" top="0.75" bottom="0.75" header="0.3" footer="0.3"/>
  <pageSetup scale="93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C1232AD0-0C7B-42A3-A161-B701DB40BBA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6" id="{F5A345A1-4580-4B66-B7A0-8FE42F02129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7" id="{21B41C67-47A4-4C36-A26A-B6C24713B4E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11" id="{64D81A96-9196-481A-9EA0-336902115916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H4:K14</xm:sqref>
        </x14:conditionalFormatting>
        <x14:conditionalFormatting xmlns:xm="http://schemas.microsoft.com/office/excel/2006/main">
          <x14:cfRule type="iconSet" priority="2" id="{841A3CC5-FA3D-4003-9263-C9578923CF7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3" id="{BC287CDD-D8E4-44E9-AAEB-EA86521D14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H4:K21</xm:sqref>
        </x14:conditionalFormatting>
        <x14:conditionalFormatting xmlns:xm="http://schemas.microsoft.com/office/excel/2006/main">
          <x14:cfRule type="iconSet" priority="12" id="{0D6B2A9F-FAA7-4752-80DA-7AC5245E7564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H15:K20</xm:sqref>
        </x14:conditionalFormatting>
        <x14:conditionalFormatting xmlns:xm="http://schemas.microsoft.com/office/excel/2006/main">
          <x14:cfRule type="iconSet" priority="4" id="{B5246CE6-1BB3-4F00-893C-ABCD56F4F07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H21:K21</xm:sqref>
        </x14:conditionalFormatting>
        <x14:conditionalFormatting xmlns:xm="http://schemas.microsoft.com/office/excel/2006/main">
          <x14:cfRule type="iconSet" priority="1" id="{20786906-204D-46AA-B11E-FA952CA783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J4:K21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EC19E-0ED4-4BFC-84AB-CC5874C89125}">
  <dimension ref="A1:P21"/>
  <sheetViews>
    <sheetView zoomScaleNormal="100" workbookViewId="0">
      <selection activeCell="K29" sqref="K29"/>
    </sheetView>
  </sheetViews>
  <sheetFormatPr defaultColWidth="8.88671875" defaultRowHeight="14.4" x14ac:dyDescent="0.3"/>
  <cols>
    <col min="1" max="1" width="25.88671875" style="1" customWidth="1"/>
    <col min="2" max="3" width="12.5546875" style="1" hidden="1" customWidth="1"/>
    <col min="4" max="4" width="12.33203125" style="1" customWidth="1"/>
    <col min="5" max="5" width="12.5546875" style="1" hidden="1" customWidth="1"/>
    <col min="6" max="6" width="12" style="1" customWidth="1"/>
    <col min="7" max="7" width="11.88671875" style="1" customWidth="1"/>
    <col min="8" max="8" width="11.6640625" style="1" hidden="1" customWidth="1"/>
    <col min="9" max="9" width="12.109375" style="1" hidden="1" customWidth="1"/>
    <col min="10" max="11" width="12.109375" style="1" customWidth="1"/>
    <col min="12" max="12" width="9.5546875" style="1" customWidth="1"/>
    <col min="13" max="13" width="13" style="1" customWidth="1"/>
    <col min="14" max="14" width="11.33203125" style="1" customWidth="1"/>
    <col min="15" max="16384" width="8.88671875" style="1"/>
  </cols>
  <sheetData>
    <row r="1" spans="1:16" s="2" customFormat="1" ht="19.95" customHeight="1" thickBot="1" x14ac:dyDescent="0.35">
      <c r="A1" s="187" t="s">
        <v>36</v>
      </c>
      <c r="B1" s="188"/>
      <c r="C1" s="188"/>
      <c r="D1" s="188"/>
      <c r="E1" s="188"/>
      <c r="F1" s="188"/>
      <c r="G1" s="188"/>
      <c r="H1" s="188"/>
      <c r="I1" s="188"/>
      <c r="J1" s="188"/>
      <c r="K1" s="189"/>
    </row>
    <row r="2" spans="1:16" s="4" customFormat="1" ht="21" customHeight="1" x14ac:dyDescent="0.3">
      <c r="A2" s="182" t="s">
        <v>12</v>
      </c>
      <c r="B2" s="86"/>
      <c r="C2" s="184" t="s">
        <v>25</v>
      </c>
      <c r="D2" s="185"/>
      <c r="E2" s="185"/>
      <c r="F2" s="185"/>
      <c r="G2" s="186"/>
      <c r="H2" s="87" t="s">
        <v>0</v>
      </c>
      <c r="I2" s="88" t="s">
        <v>1</v>
      </c>
      <c r="J2" s="87" t="s">
        <v>0</v>
      </c>
      <c r="K2" s="88" t="s">
        <v>1</v>
      </c>
    </row>
    <row r="3" spans="1:16" s="4" customFormat="1" ht="18.600000000000001" customHeight="1" thickBot="1" x14ac:dyDescent="0.35">
      <c r="A3" s="183"/>
      <c r="B3" s="73">
        <v>45352</v>
      </c>
      <c r="C3" s="74">
        <v>45444</v>
      </c>
      <c r="D3" s="74">
        <v>45536</v>
      </c>
      <c r="E3" s="74">
        <v>45717</v>
      </c>
      <c r="F3" s="74">
        <v>45809</v>
      </c>
      <c r="G3" s="74">
        <v>45901</v>
      </c>
      <c r="H3" s="71" t="s">
        <v>24</v>
      </c>
      <c r="I3" s="72" t="s">
        <v>24</v>
      </c>
      <c r="J3" s="71" t="s">
        <v>24</v>
      </c>
      <c r="K3" s="72" t="s">
        <v>24</v>
      </c>
    </row>
    <row r="4" spans="1:16" s="2" customFormat="1" ht="18.600000000000001" customHeight="1" x14ac:dyDescent="0.3">
      <c r="A4" s="21" t="s">
        <v>14</v>
      </c>
      <c r="B4" s="82">
        <f t="shared" ref="B4:G4" si="0">B5+B6</f>
        <v>1221773</v>
      </c>
      <c r="C4" s="38">
        <f t="shared" si="0"/>
        <v>1220306</v>
      </c>
      <c r="D4" s="38">
        <f t="shared" si="0"/>
        <v>1243759</v>
      </c>
      <c r="E4" s="76">
        <f t="shared" si="0"/>
        <v>1325294</v>
      </c>
      <c r="F4" s="38">
        <f t="shared" si="0"/>
        <v>1345436</v>
      </c>
      <c r="G4" s="95">
        <f t="shared" si="0"/>
        <v>1397270</v>
      </c>
      <c r="H4" s="58">
        <f>(F4-C4)/C4*100</f>
        <v>10.25398547577411</v>
      </c>
      <c r="I4" s="77">
        <f>(F4-E4)/E4*100</f>
        <v>1.5198137168054786</v>
      </c>
      <c r="J4" s="49">
        <f>(G4-D4)/D4*100</f>
        <v>12.342503652234878</v>
      </c>
      <c r="K4" s="55">
        <f>(G4-F4)/F4*100</f>
        <v>3.8525801301585503</v>
      </c>
      <c r="M4" s="168"/>
      <c r="N4" s="37"/>
    </row>
    <row r="5" spans="1:16" s="2" customFormat="1" ht="18.600000000000001" customHeight="1" x14ac:dyDescent="0.3">
      <c r="A5" s="5" t="s">
        <v>16</v>
      </c>
      <c r="B5" s="30">
        <v>688000</v>
      </c>
      <c r="C5" s="14">
        <v>681183</v>
      </c>
      <c r="D5" s="14">
        <v>693115</v>
      </c>
      <c r="E5" s="15">
        <v>737154</v>
      </c>
      <c r="F5" s="14">
        <v>744289</v>
      </c>
      <c r="G5" s="96">
        <v>776946</v>
      </c>
      <c r="H5" s="59">
        <f t="shared" ref="H5:H13" si="1">(F5-C5)/C5*100</f>
        <v>9.2641771741220786</v>
      </c>
      <c r="I5" s="66">
        <f t="shared" ref="I5:I13" si="2">(F5-E5)/E5*100</f>
        <v>0.96791172536539183</v>
      </c>
      <c r="J5" s="53">
        <f t="shared" ref="J5:J14" si="3">(G5-D5)/D5*100</f>
        <v>12.094818320192175</v>
      </c>
      <c r="K5" s="54">
        <f t="shared" ref="K5:K13" si="4">(G5-F5)/F5*100</f>
        <v>4.3876773672592231</v>
      </c>
      <c r="M5" s="4"/>
      <c r="P5" s="4"/>
    </row>
    <row r="6" spans="1:16" s="2" customFormat="1" ht="18.600000000000001" customHeight="1" x14ac:dyDescent="0.3">
      <c r="A6" s="32" t="s">
        <v>15</v>
      </c>
      <c r="B6" s="34">
        <v>533773</v>
      </c>
      <c r="C6" s="14">
        <v>539123</v>
      </c>
      <c r="D6" s="14">
        <v>550644</v>
      </c>
      <c r="E6" s="15">
        <v>588140</v>
      </c>
      <c r="F6" s="14">
        <v>601147</v>
      </c>
      <c r="G6" s="96">
        <v>620324</v>
      </c>
      <c r="H6" s="59">
        <f t="shared" si="1"/>
        <v>11.504610265189948</v>
      </c>
      <c r="I6" s="66">
        <f t="shared" si="2"/>
        <v>2.2115482708198728</v>
      </c>
      <c r="J6" s="53">
        <f t="shared" si="3"/>
        <v>12.654273904736998</v>
      </c>
      <c r="K6" s="54">
        <f t="shared" si="4"/>
        <v>3.1900683193960879</v>
      </c>
    </row>
    <row r="7" spans="1:16" s="2" customFormat="1" ht="18.600000000000001" customHeight="1" x14ac:dyDescent="0.3">
      <c r="A7" s="5" t="s">
        <v>20</v>
      </c>
      <c r="B7" s="30">
        <v>38993</v>
      </c>
      <c r="C7" s="14">
        <v>34487</v>
      </c>
      <c r="D7" s="14">
        <v>36158</v>
      </c>
      <c r="E7" s="15">
        <v>39630</v>
      </c>
      <c r="F7" s="14">
        <v>38177</v>
      </c>
      <c r="G7" s="96">
        <v>40281</v>
      </c>
      <c r="H7" s="59">
        <f t="shared" si="1"/>
        <v>10.699683938875518</v>
      </c>
      <c r="I7" s="66">
        <f t="shared" si="2"/>
        <v>-3.666414332576331</v>
      </c>
      <c r="J7" s="53">
        <f t="shared" si="3"/>
        <v>11.402732452016151</v>
      </c>
      <c r="K7" s="54">
        <f t="shared" si="4"/>
        <v>5.5111716478508006</v>
      </c>
    </row>
    <row r="8" spans="1:16" s="2" customFormat="1" ht="18.600000000000001" customHeight="1" x14ac:dyDescent="0.3">
      <c r="A8" s="5" t="s">
        <v>19</v>
      </c>
      <c r="B8" s="30">
        <v>241494</v>
      </c>
      <c r="C8" s="14">
        <v>231378</v>
      </c>
      <c r="D8" s="14">
        <v>233201</v>
      </c>
      <c r="E8" s="15">
        <v>243224</v>
      </c>
      <c r="F8" s="14">
        <v>238939</v>
      </c>
      <c r="G8" s="96">
        <v>248561</v>
      </c>
      <c r="H8" s="59">
        <f t="shared" si="1"/>
        <v>3.2678128430533588</v>
      </c>
      <c r="I8" s="66">
        <f t="shared" si="2"/>
        <v>-1.7617504851494918</v>
      </c>
      <c r="J8" s="53">
        <f t="shared" si="3"/>
        <v>6.5865926818495639</v>
      </c>
      <c r="K8" s="54">
        <f t="shared" si="4"/>
        <v>4.0269692264552877</v>
      </c>
    </row>
    <row r="9" spans="1:16" s="2" customFormat="1" ht="18.600000000000001" customHeight="1" x14ac:dyDescent="0.3">
      <c r="A9" s="5" t="s">
        <v>18</v>
      </c>
      <c r="B9" s="30">
        <v>280487</v>
      </c>
      <c r="C9" s="14">
        <v>265865</v>
      </c>
      <c r="D9" s="14">
        <f>D7+D8</f>
        <v>269359</v>
      </c>
      <c r="E9" s="15">
        <v>282854</v>
      </c>
      <c r="F9" s="14">
        <f>F8+F7</f>
        <v>277116</v>
      </c>
      <c r="G9" s="96">
        <f>G7+G8</f>
        <v>288842</v>
      </c>
      <c r="H9" s="59">
        <f t="shared" si="1"/>
        <v>4.2318469900137288</v>
      </c>
      <c r="I9" s="66">
        <f t="shared" si="2"/>
        <v>-2.0286083986791774</v>
      </c>
      <c r="J9" s="53">
        <f t="shared" si="3"/>
        <v>7.2330978359735525</v>
      </c>
      <c r="K9" s="54">
        <f t="shared" si="4"/>
        <v>4.2314409850026706</v>
      </c>
    </row>
    <row r="10" spans="1:16" s="2" customFormat="1" ht="18.600000000000001" customHeight="1" x14ac:dyDescent="0.3">
      <c r="A10" s="5" t="s">
        <v>2</v>
      </c>
      <c r="B10" s="30">
        <v>4305</v>
      </c>
      <c r="C10" s="14">
        <v>4502</v>
      </c>
      <c r="D10" s="14">
        <v>4728.5200000000004</v>
      </c>
      <c r="E10" s="15">
        <v>5019</v>
      </c>
      <c r="F10" s="14">
        <v>4770</v>
      </c>
      <c r="G10" s="96">
        <v>4836.51</v>
      </c>
      <c r="H10" s="59">
        <f t="shared" si="1"/>
        <v>5.9529098178587292</v>
      </c>
      <c r="I10" s="66">
        <f t="shared" si="2"/>
        <v>-4.961147638971906</v>
      </c>
      <c r="J10" s="53">
        <f t="shared" si="3"/>
        <v>2.2838012739715552</v>
      </c>
      <c r="K10" s="54">
        <f t="shared" si="4"/>
        <v>1.3943396226415141</v>
      </c>
    </row>
    <row r="11" spans="1:16" s="2" customFormat="1" ht="18.600000000000001" customHeight="1" x14ac:dyDescent="0.3">
      <c r="A11" s="5" t="s">
        <v>11</v>
      </c>
      <c r="B11" s="30">
        <v>6015</v>
      </c>
      <c r="C11" s="14">
        <v>6178</v>
      </c>
      <c r="D11" s="14">
        <f>15347.58-9153.36</f>
        <v>6194.2199999999993</v>
      </c>
      <c r="E11" s="15">
        <v>6389</v>
      </c>
      <c r="F11" s="14">
        <v>6359</v>
      </c>
      <c r="G11" s="96">
        <f>16589.94-10038.98</f>
        <v>6550.9599999999991</v>
      </c>
      <c r="H11" s="59">
        <f t="shared" si="1"/>
        <v>2.9297507283910651</v>
      </c>
      <c r="I11" s="66">
        <f t="shared" si="2"/>
        <v>-0.46955705118171853</v>
      </c>
      <c r="J11" s="53">
        <f t="shared" si="3"/>
        <v>5.7592400657387017</v>
      </c>
      <c r="K11" s="54">
        <f t="shared" si="4"/>
        <v>3.0187136342192034</v>
      </c>
    </row>
    <row r="12" spans="1:16" s="2" customFormat="1" ht="18.600000000000001" customHeight="1" x14ac:dyDescent="0.3">
      <c r="A12" s="5" t="s">
        <v>3</v>
      </c>
      <c r="B12" s="30">
        <v>2247</v>
      </c>
      <c r="C12" s="14">
        <v>2403</v>
      </c>
      <c r="D12" s="14">
        <v>2706.44</v>
      </c>
      <c r="E12" s="15">
        <v>2956</v>
      </c>
      <c r="F12" s="14">
        <v>2973</v>
      </c>
      <c r="G12" s="96">
        <v>3018.22</v>
      </c>
      <c r="H12" s="62">
        <f t="shared" si="1"/>
        <v>23.720349563046192</v>
      </c>
      <c r="I12" s="67">
        <f t="shared" si="2"/>
        <v>0.57510148849797016</v>
      </c>
      <c r="J12" s="6">
        <f t="shared" si="3"/>
        <v>11.519930240463477</v>
      </c>
      <c r="K12" s="83">
        <f t="shared" si="4"/>
        <v>1.5210225361587555</v>
      </c>
    </row>
    <row r="13" spans="1:16" s="2" customFormat="1" ht="18.600000000000001" customHeight="1" x14ac:dyDescent="0.3">
      <c r="A13" s="5" t="s">
        <v>17</v>
      </c>
      <c r="B13" s="30">
        <v>21106</v>
      </c>
      <c r="C13" s="14">
        <v>20302</v>
      </c>
      <c r="D13" s="14">
        <v>19148</v>
      </c>
      <c r="E13" s="15">
        <v>18179</v>
      </c>
      <c r="F13" s="14">
        <v>18067</v>
      </c>
      <c r="G13" s="96">
        <v>16134.66</v>
      </c>
      <c r="H13" s="62">
        <f t="shared" si="1"/>
        <v>-11.008767609102552</v>
      </c>
      <c r="I13" s="67">
        <f t="shared" si="2"/>
        <v>-0.61609549480169423</v>
      </c>
      <c r="J13" s="6">
        <f t="shared" si="3"/>
        <v>-15.737100480467936</v>
      </c>
      <c r="K13" s="83">
        <f t="shared" si="4"/>
        <v>-10.695411523772623</v>
      </c>
    </row>
    <row r="14" spans="1:16" s="2" customFormat="1" ht="18.600000000000001" customHeight="1" thickBot="1" x14ac:dyDescent="0.35">
      <c r="A14" s="79" t="s">
        <v>5</v>
      </c>
      <c r="B14" s="35">
        <v>2223</v>
      </c>
      <c r="C14" s="16">
        <v>2026</v>
      </c>
      <c r="D14" s="16">
        <v>1445.29</v>
      </c>
      <c r="E14" s="17">
        <v>1110</v>
      </c>
      <c r="F14" s="16">
        <v>1036</v>
      </c>
      <c r="G14" s="97">
        <v>982.98</v>
      </c>
      <c r="H14" s="98">
        <f>(F14-C14)/C14*100</f>
        <v>-48.864758144126355</v>
      </c>
      <c r="I14" s="80">
        <f>(F14-E14)/E14*100</f>
        <v>-6.666666666666667</v>
      </c>
      <c r="J14" s="84">
        <f t="shared" si="3"/>
        <v>-31.987352019317921</v>
      </c>
      <c r="K14" s="85">
        <f>(G14-F14)/F14*100</f>
        <v>-5.1177606177606156</v>
      </c>
    </row>
    <row r="15" spans="1:16" s="2" customFormat="1" ht="18.600000000000001" customHeight="1" x14ac:dyDescent="0.3">
      <c r="A15" s="21" t="s">
        <v>4</v>
      </c>
      <c r="B15" s="26">
        <v>3.95</v>
      </c>
      <c r="C15" s="22">
        <v>3.77</v>
      </c>
      <c r="D15" s="22">
        <v>3.48</v>
      </c>
      <c r="E15" s="23">
        <v>3.09</v>
      </c>
      <c r="F15" s="22">
        <v>3.01</v>
      </c>
      <c r="G15" s="22">
        <v>2.6</v>
      </c>
      <c r="H15" s="49">
        <f>F15-C15</f>
        <v>-0.76000000000000023</v>
      </c>
      <c r="I15" s="68">
        <f>F15-E15</f>
        <v>-8.0000000000000071E-2</v>
      </c>
      <c r="J15" s="49">
        <f>G15-D15</f>
        <v>-0.87999999999999989</v>
      </c>
      <c r="K15" s="55">
        <f>G15-F15</f>
        <v>-0.4099999999999997</v>
      </c>
      <c r="L15" s="2" t="s">
        <v>27</v>
      </c>
    </row>
    <row r="16" spans="1:16" s="2" customFormat="1" ht="18.600000000000001" customHeight="1" x14ac:dyDescent="0.3">
      <c r="A16" s="5" t="s">
        <v>6</v>
      </c>
      <c r="B16" s="25">
        <v>0.43</v>
      </c>
      <c r="C16" s="6">
        <v>0.39</v>
      </c>
      <c r="D16" s="6">
        <v>0.27</v>
      </c>
      <c r="E16" s="28">
        <v>0.19</v>
      </c>
      <c r="F16" s="6">
        <v>0.18</v>
      </c>
      <c r="G16" s="6">
        <v>0.16</v>
      </c>
      <c r="H16" s="53">
        <f t="shared" ref="H16:H20" si="5">F16-C16</f>
        <v>-0.21000000000000002</v>
      </c>
      <c r="I16" s="69">
        <f t="shared" ref="I16:I20" si="6">F16-E16</f>
        <v>-1.0000000000000009E-2</v>
      </c>
      <c r="J16" s="53">
        <f t="shared" ref="J16:J20" si="7">G16-D16</f>
        <v>-0.11000000000000001</v>
      </c>
      <c r="K16" s="54">
        <f t="shared" ref="K16:K19" si="8">G16-F16</f>
        <v>-1.999999999999999E-2</v>
      </c>
      <c r="L16" s="2" t="s">
        <v>27</v>
      </c>
    </row>
    <row r="17" spans="1:13" s="2" customFormat="1" ht="18.600000000000001" customHeight="1" x14ac:dyDescent="0.3">
      <c r="A17" s="32" t="s">
        <v>13</v>
      </c>
      <c r="B17" s="33">
        <v>89.47</v>
      </c>
      <c r="C17" s="6">
        <v>90.02</v>
      </c>
      <c r="D17" s="6">
        <v>92.45</v>
      </c>
      <c r="E17" s="28">
        <v>93.9</v>
      </c>
      <c r="F17" s="6">
        <v>94.27</v>
      </c>
      <c r="G17" s="6">
        <v>93.91</v>
      </c>
      <c r="H17" s="53">
        <f t="shared" si="5"/>
        <v>4.25</v>
      </c>
      <c r="I17" s="69">
        <f t="shared" si="6"/>
        <v>0.36999999999999034</v>
      </c>
      <c r="J17" s="53">
        <f t="shared" si="7"/>
        <v>1.4599999999999937</v>
      </c>
      <c r="K17" s="54">
        <f t="shared" si="8"/>
        <v>-0.35999999999999943</v>
      </c>
      <c r="L17" s="2" t="s">
        <v>27</v>
      </c>
    </row>
    <row r="18" spans="1:13" s="2" customFormat="1" ht="18.600000000000001" customHeight="1" x14ac:dyDescent="0.3">
      <c r="A18" s="5" t="s">
        <v>10</v>
      </c>
      <c r="B18" s="25">
        <v>1.1499999999999999</v>
      </c>
      <c r="C18" s="6">
        <v>1.2</v>
      </c>
      <c r="D18" s="6">
        <v>1.33</v>
      </c>
      <c r="E18" s="3">
        <v>1.37</v>
      </c>
      <c r="F18" s="6">
        <v>1.34</v>
      </c>
      <c r="G18" s="6">
        <v>1.32</v>
      </c>
      <c r="H18" s="53">
        <f t="shared" si="5"/>
        <v>0.14000000000000012</v>
      </c>
      <c r="I18" s="69">
        <f t="shared" si="6"/>
        <v>-3.0000000000000027E-2</v>
      </c>
      <c r="J18" s="53">
        <f t="shared" si="7"/>
        <v>-1.0000000000000009E-2</v>
      </c>
      <c r="K18" s="54">
        <f t="shared" si="8"/>
        <v>-2.0000000000000018E-2</v>
      </c>
      <c r="L18" s="2" t="s">
        <v>27</v>
      </c>
    </row>
    <row r="19" spans="1:13" s="2" customFormat="1" ht="18.600000000000001" customHeight="1" x14ac:dyDescent="0.3">
      <c r="A19" s="7" t="s">
        <v>8</v>
      </c>
      <c r="B19" s="24">
        <v>16.440000000000001</v>
      </c>
      <c r="C19" s="8">
        <v>16.47</v>
      </c>
      <c r="D19" s="8">
        <v>16.55</v>
      </c>
      <c r="E19" s="9">
        <v>17.940000000000001</v>
      </c>
      <c r="F19" s="8">
        <v>17.8</v>
      </c>
      <c r="G19" s="8">
        <v>17.309999999999999</v>
      </c>
      <c r="H19" s="53">
        <f t="shared" si="5"/>
        <v>1.3300000000000018</v>
      </c>
      <c r="I19" s="69">
        <f t="shared" si="6"/>
        <v>-0.14000000000000057</v>
      </c>
      <c r="J19" s="53">
        <f t="shared" si="7"/>
        <v>0.75999999999999801</v>
      </c>
      <c r="K19" s="54">
        <f t="shared" si="8"/>
        <v>-0.49000000000000199</v>
      </c>
      <c r="L19" s="2" t="s">
        <v>27</v>
      </c>
    </row>
    <row r="20" spans="1:13" s="2" customFormat="1" ht="18.600000000000001" customHeight="1" x14ac:dyDescent="0.3">
      <c r="A20" s="5" t="s">
        <v>9</v>
      </c>
      <c r="B20" s="25">
        <v>13.52</v>
      </c>
      <c r="C20" s="6">
        <f>53054/395185*100-0.01</f>
        <v>13.415104697799764</v>
      </c>
      <c r="D20" s="6">
        <v>13.51</v>
      </c>
      <c r="E20" s="3">
        <v>15.36</v>
      </c>
      <c r="F20" s="6">
        <v>15.26</v>
      </c>
      <c r="G20" s="6">
        <v>14.8</v>
      </c>
      <c r="H20" s="53">
        <f t="shared" si="5"/>
        <v>1.8448953022002357</v>
      </c>
      <c r="I20" s="69">
        <f t="shared" si="6"/>
        <v>-9.9999999999999645E-2</v>
      </c>
      <c r="J20" s="53">
        <f t="shared" si="7"/>
        <v>1.2900000000000009</v>
      </c>
      <c r="K20" s="54">
        <f>G20-F20</f>
        <v>-0.45999999999999908</v>
      </c>
      <c r="L20" s="2" t="s">
        <v>27</v>
      </c>
    </row>
    <row r="21" spans="1:13" s="2" customFormat="1" ht="18.600000000000001" customHeight="1" thickBot="1" x14ac:dyDescent="0.35">
      <c r="A21" s="36" t="s">
        <v>7</v>
      </c>
      <c r="B21" s="35">
        <v>392246</v>
      </c>
      <c r="C21" s="16">
        <v>395185</v>
      </c>
      <c r="D21" s="16">
        <v>396516</v>
      </c>
      <c r="E21" s="17">
        <v>410098</v>
      </c>
      <c r="F21" s="16">
        <v>415308</v>
      </c>
      <c r="G21" s="16">
        <v>425114</v>
      </c>
      <c r="H21" s="56">
        <f>(F21-C21)/C21*100</f>
        <v>5.0920454976783027</v>
      </c>
      <c r="I21" s="81">
        <f>(F21-E21)/E21*100</f>
        <v>1.2704280440285005</v>
      </c>
      <c r="J21" s="56">
        <f t="shared" ref="J21" si="9">(G21-D21)/D21*100</f>
        <v>7.212319301112692</v>
      </c>
      <c r="K21" s="57">
        <f>(G21-F21)/F21*100</f>
        <v>2.361139202712204</v>
      </c>
      <c r="M21" s="4"/>
    </row>
  </sheetData>
  <mergeCells count="3">
    <mergeCell ref="A2:A3"/>
    <mergeCell ref="C2:G2"/>
    <mergeCell ref="A1:K1"/>
  </mergeCells>
  <conditionalFormatting sqref="H4:K14">
    <cfRule type="iconSet" priority="7">
      <iconSet>
        <cfvo type="percent" val="0"/>
        <cfvo type="num" val="0"/>
        <cfvo type="num" val="0"/>
      </iconSet>
    </cfRule>
    <cfRule type="colorScale" priority="8">
      <colorScale>
        <cfvo type="num" val="&quot;&lt;0&quot;"/>
        <cfvo type="num" val="&quot;&gt;0&quot;"/>
        <color rgb="FFFF7128"/>
        <color rgb="FFFFEF9C"/>
      </colorScale>
    </cfRule>
    <cfRule type="cellIs" priority="9" stopIfTrue="1" operator="greaterThan">
      <formula>0</formula>
    </cfRule>
  </conditionalFormatting>
  <pageMargins left="0.7" right="0.7" top="0.75" bottom="0.75" header="0.3" footer="0.3"/>
  <pageSetup scale="94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3DF231A-F02E-419C-9AAC-C5BAF7FAE2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5" id="{4477C6A3-EAD4-46BE-96E3-ED3AC802A8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6" id="{13B6BA70-8029-4757-BC66-FBF3F7F791AF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10" id="{CCB84647-F8DD-4844-9E22-5614958BEF5B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H4:K14</xm:sqref>
        </x14:conditionalFormatting>
        <x14:conditionalFormatting xmlns:xm="http://schemas.microsoft.com/office/excel/2006/main">
          <x14:cfRule type="iconSet" priority="2" id="{3E7989B8-FB22-44E4-8FBF-BA0939D93B6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H4:K21</xm:sqref>
        </x14:conditionalFormatting>
        <x14:conditionalFormatting xmlns:xm="http://schemas.microsoft.com/office/excel/2006/main">
          <x14:cfRule type="iconSet" priority="11" id="{D3DC6BDD-D512-44F5-BEFA-6859363530C9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H15:K20</xm:sqref>
        </x14:conditionalFormatting>
        <x14:conditionalFormatting xmlns:xm="http://schemas.microsoft.com/office/excel/2006/main">
          <x14:cfRule type="iconSet" priority="3" id="{AD2440D8-E069-485D-A127-9D89DDF06003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H21:K21</xm:sqref>
        </x14:conditionalFormatting>
        <x14:conditionalFormatting xmlns:xm="http://schemas.microsoft.com/office/excel/2006/main">
          <x14:cfRule type="iconSet" priority="1" id="{ED9FE896-965E-4438-99F8-892BACF09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J4:K21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23647-2F23-4274-B9C6-5300104C3140}">
  <dimension ref="A1:N21"/>
  <sheetViews>
    <sheetView zoomScaleNormal="100" workbookViewId="0">
      <selection activeCell="K29" sqref="K29"/>
    </sheetView>
  </sheetViews>
  <sheetFormatPr defaultColWidth="8.88671875" defaultRowHeight="14.4" x14ac:dyDescent="0.3"/>
  <cols>
    <col min="1" max="1" width="24.88671875" style="1" customWidth="1"/>
    <col min="2" max="3" width="12.33203125" style="1" hidden="1" customWidth="1"/>
    <col min="4" max="4" width="12.33203125" style="1" customWidth="1"/>
    <col min="5" max="5" width="12.33203125" style="1" hidden="1" customWidth="1"/>
    <col min="6" max="7" width="12.33203125" style="1" customWidth="1"/>
    <col min="8" max="8" width="11.6640625" style="1" hidden="1" customWidth="1"/>
    <col min="9" max="9" width="12.109375" style="1" hidden="1" customWidth="1"/>
    <col min="10" max="11" width="12.109375" style="1" customWidth="1"/>
    <col min="12" max="12" width="30" style="1" customWidth="1"/>
    <col min="13" max="16384" width="8.88671875" style="1"/>
  </cols>
  <sheetData>
    <row r="1" spans="1:14" s="2" customFormat="1" ht="21.6" customHeight="1" x14ac:dyDescent="0.3">
      <c r="A1" s="206" t="s">
        <v>37</v>
      </c>
      <c r="B1" s="207"/>
      <c r="C1" s="207"/>
      <c r="D1" s="207"/>
      <c r="E1" s="207"/>
      <c r="F1" s="207"/>
      <c r="G1" s="207"/>
      <c r="H1" s="207"/>
      <c r="I1" s="207"/>
      <c r="J1" s="207"/>
      <c r="K1" s="208"/>
    </row>
    <row r="2" spans="1:14" s="4" customFormat="1" ht="21.6" customHeight="1" x14ac:dyDescent="0.3">
      <c r="A2" s="191" t="s">
        <v>12</v>
      </c>
      <c r="B2" s="11"/>
      <c r="C2" s="203" t="s">
        <v>25</v>
      </c>
      <c r="D2" s="204"/>
      <c r="E2" s="204"/>
      <c r="F2" s="204"/>
      <c r="G2" s="205"/>
      <c r="H2" s="45" t="s">
        <v>0</v>
      </c>
      <c r="I2" s="46" t="s">
        <v>1</v>
      </c>
      <c r="J2" s="45" t="s">
        <v>0</v>
      </c>
      <c r="K2" s="46" t="s">
        <v>1</v>
      </c>
    </row>
    <row r="3" spans="1:14" s="4" customFormat="1" ht="18" customHeight="1" thickBot="1" x14ac:dyDescent="0.35">
      <c r="A3" s="202"/>
      <c r="B3" s="27">
        <v>45352</v>
      </c>
      <c r="C3" s="10">
        <v>45444</v>
      </c>
      <c r="D3" s="10">
        <v>45536</v>
      </c>
      <c r="E3" s="10">
        <v>45717</v>
      </c>
      <c r="F3" s="10">
        <v>45809</v>
      </c>
      <c r="G3" s="10">
        <v>45901</v>
      </c>
      <c r="H3" s="47" t="s">
        <v>24</v>
      </c>
      <c r="I3" s="48" t="s">
        <v>24</v>
      </c>
      <c r="J3" s="47" t="s">
        <v>24</v>
      </c>
      <c r="K3" s="48" t="s">
        <v>24</v>
      </c>
    </row>
    <row r="4" spans="1:14" s="2" customFormat="1" ht="18.600000000000001" customHeight="1" x14ac:dyDescent="0.3">
      <c r="A4" s="7" t="s">
        <v>14</v>
      </c>
      <c r="B4" s="29">
        <f>B5+B6</f>
        <v>504923</v>
      </c>
      <c r="C4" s="12">
        <v>528773</v>
      </c>
      <c r="D4" s="12">
        <f>D5+D6</f>
        <v>540801</v>
      </c>
      <c r="E4" s="13">
        <f>E5+E6</f>
        <v>561957</v>
      </c>
      <c r="F4" s="12">
        <f>F5+F6</f>
        <v>593213</v>
      </c>
      <c r="G4" s="12">
        <f>G5+G6</f>
        <v>617034</v>
      </c>
      <c r="H4" s="50">
        <f>(F4-C4)/C4*100</f>
        <v>12.186703935337091</v>
      </c>
      <c r="I4" s="66">
        <f>(F4-E4)/E4*100</f>
        <v>5.5619913979183462</v>
      </c>
      <c r="J4" s="50">
        <f>(G4-D4)/D4*100</f>
        <v>14.096312691729491</v>
      </c>
      <c r="K4" s="52">
        <f>(G4-F4)/F4*100</f>
        <v>4.0155896785808807</v>
      </c>
    </row>
    <row r="5" spans="1:14" s="2" customFormat="1" ht="18.600000000000001" customHeight="1" x14ac:dyDescent="0.3">
      <c r="A5" s="5" t="s">
        <v>16</v>
      </c>
      <c r="B5" s="30">
        <v>285905</v>
      </c>
      <c r="C5" s="14">
        <v>298681</v>
      </c>
      <c r="D5" s="14">
        <v>310652</v>
      </c>
      <c r="E5" s="15">
        <v>311938</v>
      </c>
      <c r="F5" s="14">
        <v>330792</v>
      </c>
      <c r="G5" s="12">
        <v>339066</v>
      </c>
      <c r="H5" s="50">
        <f>(F5-C5)/C5*100</f>
        <v>10.750934943970321</v>
      </c>
      <c r="I5" s="66">
        <f t="shared" ref="I5:I14" si="0">(F5-E5)/E5*100</f>
        <v>6.0441497989985189</v>
      </c>
      <c r="J5" s="53">
        <f t="shared" ref="J5:J14" si="1">(G5-D5)/D5*100</f>
        <v>9.1465691513333258</v>
      </c>
      <c r="K5" s="54">
        <f t="shared" ref="K5:K14" si="2">(G5-F5)/F5*100</f>
        <v>2.5012696800406298</v>
      </c>
      <c r="N5" s="4"/>
    </row>
    <row r="6" spans="1:14" s="2" customFormat="1" ht="18.600000000000001" customHeight="1" x14ac:dyDescent="0.3">
      <c r="A6" s="32" t="s">
        <v>15</v>
      </c>
      <c r="B6" s="34">
        <v>219018</v>
      </c>
      <c r="C6" s="14">
        <v>230092</v>
      </c>
      <c r="D6" s="14">
        <v>230149</v>
      </c>
      <c r="E6" s="15">
        <v>250019</v>
      </c>
      <c r="F6" s="14">
        <v>262421</v>
      </c>
      <c r="G6" s="12">
        <v>277968</v>
      </c>
      <c r="H6" s="50">
        <f t="shared" ref="H6:H14" si="3">(F6-C6)/C6*100</f>
        <v>14.050466769813813</v>
      </c>
      <c r="I6" s="66">
        <f t="shared" si="0"/>
        <v>4.9604230078514036</v>
      </c>
      <c r="J6" s="53">
        <f t="shared" si="1"/>
        <v>20.777409417377438</v>
      </c>
      <c r="K6" s="54">
        <f t="shared" si="2"/>
        <v>5.9244496438928289</v>
      </c>
    </row>
    <row r="7" spans="1:14" s="2" customFormat="1" ht="18.600000000000001" customHeight="1" x14ac:dyDescent="0.3">
      <c r="A7" s="5" t="s">
        <v>20</v>
      </c>
      <c r="B7" s="30"/>
      <c r="C7" s="14"/>
      <c r="D7" s="14"/>
      <c r="E7" s="15"/>
      <c r="F7" s="14"/>
      <c r="G7" s="12"/>
      <c r="H7" s="50"/>
      <c r="I7" s="66"/>
      <c r="J7" s="53"/>
      <c r="K7" s="54"/>
      <c r="L7" s="61" t="s">
        <v>28</v>
      </c>
    </row>
    <row r="8" spans="1:14" s="2" customFormat="1" ht="18.600000000000001" customHeight="1" x14ac:dyDescent="0.3">
      <c r="A8" s="5" t="s">
        <v>19</v>
      </c>
      <c r="B8" s="30"/>
      <c r="C8" s="14"/>
      <c r="D8" s="14"/>
      <c r="E8" s="15"/>
      <c r="F8" s="14"/>
      <c r="G8" s="12"/>
      <c r="H8" s="50"/>
      <c r="I8" s="66"/>
      <c r="J8" s="53"/>
      <c r="K8" s="54"/>
      <c r="L8" s="61" t="s">
        <v>28</v>
      </c>
    </row>
    <row r="9" spans="1:14" s="2" customFormat="1" ht="18.600000000000001" customHeight="1" x14ac:dyDescent="0.3">
      <c r="A9" s="5" t="s">
        <v>18</v>
      </c>
      <c r="B9" s="30">
        <v>125508</v>
      </c>
      <c r="C9" s="14">
        <v>125947</v>
      </c>
      <c r="D9" s="14">
        <v>131856</v>
      </c>
      <c r="E9" s="15">
        <v>136161</v>
      </c>
      <c r="F9" s="14">
        <v>144837</v>
      </c>
      <c r="G9" s="12">
        <v>137387</v>
      </c>
      <c r="H9" s="50">
        <f t="shared" si="3"/>
        <v>14.998372331218688</v>
      </c>
      <c r="I9" s="66">
        <f t="shared" si="0"/>
        <v>6.3718685967347479</v>
      </c>
      <c r="J9" s="53">
        <f t="shared" si="1"/>
        <v>4.194727581604174</v>
      </c>
      <c r="K9" s="54">
        <f>(G9-F9)/F9*100</f>
        <v>-5.1437132776845695</v>
      </c>
    </row>
    <row r="10" spans="1:14" s="2" customFormat="1" ht="18.600000000000001" customHeight="1" x14ac:dyDescent="0.3">
      <c r="A10" s="5" t="s">
        <v>2</v>
      </c>
      <c r="B10" s="30">
        <v>1961</v>
      </c>
      <c r="C10" s="14">
        <v>1676</v>
      </c>
      <c r="D10" s="14">
        <v>2128</v>
      </c>
      <c r="E10" s="15">
        <v>2618</v>
      </c>
      <c r="F10" s="14">
        <v>2358</v>
      </c>
      <c r="G10" s="12">
        <v>2400</v>
      </c>
      <c r="H10" s="50">
        <f t="shared" si="3"/>
        <v>40.692124105011935</v>
      </c>
      <c r="I10" s="66">
        <f t="shared" si="0"/>
        <v>-9.931245225362872</v>
      </c>
      <c r="J10" s="53">
        <f t="shared" si="1"/>
        <v>12.781954887218044</v>
      </c>
      <c r="K10" s="54">
        <f t="shared" si="2"/>
        <v>1.7811704834605597</v>
      </c>
    </row>
    <row r="11" spans="1:14" s="2" customFormat="1" ht="18.600000000000001" customHeight="1" x14ac:dyDescent="0.3">
      <c r="A11" s="5" t="s">
        <v>11</v>
      </c>
      <c r="B11" s="30">
        <v>2763</v>
      </c>
      <c r="C11" s="14">
        <v>2441</v>
      </c>
      <c r="D11" s="14">
        <v>2538</v>
      </c>
      <c r="E11" s="15">
        <v>3123</v>
      </c>
      <c r="F11" s="14">
        <v>2746</v>
      </c>
      <c r="G11" s="12">
        <v>3059</v>
      </c>
      <c r="H11" s="50">
        <f t="shared" si="3"/>
        <v>12.494879147890209</v>
      </c>
      <c r="I11" s="66">
        <f t="shared" si="0"/>
        <v>-12.071725904578932</v>
      </c>
      <c r="J11" s="53">
        <f t="shared" si="1"/>
        <v>20.527974783293931</v>
      </c>
      <c r="K11" s="54">
        <f t="shared" si="2"/>
        <v>11.398397669337218</v>
      </c>
    </row>
    <row r="12" spans="1:14" s="2" customFormat="1" ht="18.600000000000001" customHeight="1" x14ac:dyDescent="0.3">
      <c r="A12" s="5" t="s">
        <v>3</v>
      </c>
      <c r="B12" s="30">
        <v>808</v>
      </c>
      <c r="C12" s="14">
        <v>633</v>
      </c>
      <c r="D12" s="14">
        <v>777</v>
      </c>
      <c r="E12" s="15">
        <v>1051</v>
      </c>
      <c r="F12" s="14">
        <v>1111</v>
      </c>
      <c r="G12" s="12">
        <v>1226</v>
      </c>
      <c r="H12" s="8">
        <f t="shared" si="3"/>
        <v>75.513428120063182</v>
      </c>
      <c r="I12" s="66">
        <f t="shared" si="0"/>
        <v>5.7088487155090393</v>
      </c>
      <c r="J12" s="53">
        <f t="shared" si="1"/>
        <v>57.78635778635779</v>
      </c>
      <c r="K12" s="54">
        <f t="shared" si="2"/>
        <v>10.35103510351035</v>
      </c>
    </row>
    <row r="13" spans="1:14" s="2" customFormat="1" ht="18.600000000000001" customHeight="1" x14ac:dyDescent="0.3">
      <c r="A13" s="5" t="s">
        <v>17</v>
      </c>
      <c r="B13" s="30">
        <v>6794</v>
      </c>
      <c r="C13" s="14">
        <v>6649</v>
      </c>
      <c r="D13" s="14">
        <v>6249</v>
      </c>
      <c r="E13" s="15">
        <v>5348</v>
      </c>
      <c r="F13" s="14">
        <v>5178</v>
      </c>
      <c r="G13" s="12">
        <v>5078</v>
      </c>
      <c r="H13" s="8">
        <f t="shared" si="3"/>
        <v>-22.123627613174914</v>
      </c>
      <c r="I13" s="66">
        <f t="shared" si="0"/>
        <v>-3.1787584143605088</v>
      </c>
      <c r="J13" s="53">
        <f t="shared" si="1"/>
        <v>-18.738998239718356</v>
      </c>
      <c r="K13" s="54">
        <f t="shared" si="2"/>
        <v>-1.9312475859405174</v>
      </c>
    </row>
    <row r="14" spans="1:14" s="2" customFormat="1" ht="18.600000000000001" customHeight="1" thickBot="1" x14ac:dyDescent="0.35">
      <c r="A14" s="18" t="s">
        <v>5</v>
      </c>
      <c r="B14" s="31">
        <v>1217</v>
      </c>
      <c r="C14" s="19">
        <v>1154</v>
      </c>
      <c r="D14" s="19">
        <v>1059</v>
      </c>
      <c r="E14" s="20">
        <v>912</v>
      </c>
      <c r="F14" s="19">
        <v>816</v>
      </c>
      <c r="G14" s="166">
        <v>776</v>
      </c>
      <c r="H14" s="167">
        <f t="shared" si="3"/>
        <v>-29.289428076256502</v>
      </c>
      <c r="I14" s="163">
        <f t="shared" si="0"/>
        <v>-10.526315789473683</v>
      </c>
      <c r="J14" s="164">
        <f t="shared" si="1"/>
        <v>-26.723323890462702</v>
      </c>
      <c r="K14" s="165">
        <f t="shared" si="2"/>
        <v>-4.9019607843137258</v>
      </c>
    </row>
    <row r="15" spans="1:14" s="2" customFormat="1" ht="18.600000000000001" customHeight="1" x14ac:dyDescent="0.3">
      <c r="A15" s="21" t="s">
        <v>4</v>
      </c>
      <c r="B15" s="26">
        <v>3.1</v>
      </c>
      <c r="C15" s="22">
        <v>2.89</v>
      </c>
      <c r="D15" s="22">
        <v>2.72</v>
      </c>
      <c r="E15" s="23">
        <v>2.14</v>
      </c>
      <c r="F15" s="22">
        <v>1.97</v>
      </c>
      <c r="G15" s="22">
        <v>1.83</v>
      </c>
      <c r="H15" s="49">
        <f>F15-C15</f>
        <v>-0.92000000000000015</v>
      </c>
      <c r="I15" s="68">
        <f>F15-E15</f>
        <v>-0.17000000000000015</v>
      </c>
      <c r="J15" s="49">
        <f>G15-D15</f>
        <v>-0.89000000000000012</v>
      </c>
      <c r="K15" s="55">
        <f>G15-F15</f>
        <v>-0.1399999999999999</v>
      </c>
      <c r="L15" s="2" t="s">
        <v>27</v>
      </c>
    </row>
    <row r="16" spans="1:14" s="2" customFormat="1" ht="18.600000000000001" customHeight="1" x14ac:dyDescent="0.3">
      <c r="A16" s="5" t="s">
        <v>6</v>
      </c>
      <c r="B16" s="25">
        <v>0.56999999999999995</v>
      </c>
      <c r="C16" s="6">
        <v>0.51</v>
      </c>
      <c r="D16" s="6">
        <v>0.47</v>
      </c>
      <c r="E16" s="28">
        <v>0.37</v>
      </c>
      <c r="F16" s="6">
        <v>0.32</v>
      </c>
      <c r="G16" s="6">
        <v>0.28000000000000003</v>
      </c>
      <c r="H16" s="53">
        <f t="shared" ref="H16:H20" si="4">F16-C16</f>
        <v>-0.19</v>
      </c>
      <c r="I16" s="69">
        <f t="shared" ref="I16:I20" si="5">F16-E16</f>
        <v>-4.9999999999999989E-2</v>
      </c>
      <c r="J16" s="53">
        <f t="shared" ref="J16:J20" si="6">G16-D16</f>
        <v>-0.18999999999999995</v>
      </c>
      <c r="K16" s="54">
        <f t="shared" ref="K16:K20" si="7">G16-F16</f>
        <v>-3.999999999999998E-2</v>
      </c>
      <c r="L16" s="2" t="s">
        <v>27</v>
      </c>
    </row>
    <row r="17" spans="1:12" s="2" customFormat="1" ht="18.600000000000001" customHeight="1" x14ac:dyDescent="0.3">
      <c r="A17" s="32" t="s">
        <v>13</v>
      </c>
      <c r="B17" s="33">
        <v>96.85</v>
      </c>
      <c r="C17" s="6">
        <v>96.96</v>
      </c>
      <c r="D17" s="6">
        <v>83.05</v>
      </c>
      <c r="E17" s="28">
        <v>97.3</v>
      </c>
      <c r="F17" s="6">
        <v>84.24</v>
      </c>
      <c r="G17" s="6">
        <v>84.71</v>
      </c>
      <c r="H17" s="53">
        <f t="shared" si="4"/>
        <v>-12.719999999999999</v>
      </c>
      <c r="I17" s="69">
        <f t="shared" si="5"/>
        <v>-13.060000000000002</v>
      </c>
      <c r="J17" s="53">
        <f t="shared" si="6"/>
        <v>1.6599999999999966</v>
      </c>
      <c r="K17" s="54">
        <f t="shared" si="7"/>
        <v>0.46999999999999886</v>
      </c>
      <c r="L17" s="2" t="s">
        <v>27</v>
      </c>
    </row>
    <row r="18" spans="1:12" s="2" customFormat="1" ht="18.600000000000001" customHeight="1" x14ac:dyDescent="0.3">
      <c r="A18" s="5" t="s">
        <v>10</v>
      </c>
      <c r="B18" s="25">
        <v>0.94</v>
      </c>
      <c r="C18" s="6">
        <v>0.7</v>
      </c>
      <c r="D18" s="6">
        <v>0.82</v>
      </c>
      <c r="E18" s="3">
        <v>1.1200000000000001</v>
      </c>
      <c r="F18" s="6">
        <v>1.1399999999999999</v>
      </c>
      <c r="G18" s="6">
        <v>1.2</v>
      </c>
      <c r="H18" s="53">
        <f t="shared" si="4"/>
        <v>0.43999999999999995</v>
      </c>
      <c r="I18" s="69">
        <f t="shared" si="5"/>
        <v>1.9999999999999796E-2</v>
      </c>
      <c r="J18" s="53">
        <f t="shared" si="6"/>
        <v>0.38</v>
      </c>
      <c r="K18" s="54">
        <f t="shared" si="7"/>
        <v>6.0000000000000053E-2</v>
      </c>
      <c r="L18" s="2" t="s">
        <v>27</v>
      </c>
    </row>
    <row r="19" spans="1:12" s="2" customFormat="1" ht="18.600000000000001" customHeight="1" x14ac:dyDescent="0.3">
      <c r="A19" s="7" t="s">
        <v>8</v>
      </c>
      <c r="B19" s="24">
        <v>17.28</v>
      </c>
      <c r="C19" s="8">
        <v>17.82</v>
      </c>
      <c r="D19" s="8">
        <v>17.45</v>
      </c>
      <c r="E19" s="9">
        <v>19.739999999999998</v>
      </c>
      <c r="F19" s="8">
        <v>18.28</v>
      </c>
      <c r="G19" s="8">
        <v>17.940000000000001</v>
      </c>
      <c r="H19" s="50">
        <f t="shared" si="4"/>
        <v>0.46000000000000085</v>
      </c>
      <c r="I19" s="75">
        <f t="shared" si="5"/>
        <v>-1.4599999999999973</v>
      </c>
      <c r="J19" s="53">
        <f t="shared" si="6"/>
        <v>0.49000000000000199</v>
      </c>
      <c r="K19" s="54">
        <f t="shared" si="7"/>
        <v>-0.33999999999999986</v>
      </c>
      <c r="L19" s="2" t="s">
        <v>27</v>
      </c>
    </row>
    <row r="20" spans="1:12" s="2" customFormat="1" ht="18.600000000000001" customHeight="1" x14ac:dyDescent="0.3">
      <c r="A20" s="5" t="s">
        <v>9</v>
      </c>
      <c r="B20" s="25">
        <v>14.47</v>
      </c>
      <c r="C20" s="6">
        <v>14.99</v>
      </c>
      <c r="D20" s="6">
        <v>14.75</v>
      </c>
      <c r="E20" s="3">
        <v>17.13</v>
      </c>
      <c r="F20" s="6">
        <v>15.78</v>
      </c>
      <c r="G20" s="6">
        <v>15.53</v>
      </c>
      <c r="H20" s="53">
        <f t="shared" si="4"/>
        <v>0.78999999999999915</v>
      </c>
      <c r="I20" s="69">
        <f t="shared" si="5"/>
        <v>-1.3499999999999996</v>
      </c>
      <c r="J20" s="53">
        <f t="shared" si="6"/>
        <v>0.77999999999999936</v>
      </c>
      <c r="K20" s="54">
        <f t="shared" si="7"/>
        <v>-0.25</v>
      </c>
      <c r="L20" s="2" t="s">
        <v>27</v>
      </c>
    </row>
    <row r="21" spans="1:12" s="2" customFormat="1" ht="18.600000000000001" customHeight="1" thickBot="1" x14ac:dyDescent="0.35">
      <c r="A21" s="36" t="s">
        <v>7</v>
      </c>
      <c r="B21" s="35">
        <v>143979</v>
      </c>
      <c r="C21" s="16">
        <v>144836</v>
      </c>
      <c r="D21" s="16">
        <v>151179</v>
      </c>
      <c r="E21" s="17">
        <v>169084</v>
      </c>
      <c r="F21" s="16">
        <v>179152</v>
      </c>
      <c r="G21" s="16">
        <v>184284</v>
      </c>
      <c r="H21" s="56">
        <f>(F21-C21)/C21*100</f>
        <v>23.693004501643237</v>
      </c>
      <c r="I21" s="81">
        <f>(F21-E21)/E21*100</f>
        <v>5.9544368479572283</v>
      </c>
      <c r="J21" s="56">
        <f>(G21-D21)/D21*100</f>
        <v>21.897882642430496</v>
      </c>
      <c r="K21" s="57">
        <f>(G21-F21)/F21*100</f>
        <v>2.8646065910511744</v>
      </c>
    </row>
  </sheetData>
  <mergeCells count="3">
    <mergeCell ref="A2:A3"/>
    <mergeCell ref="C2:G2"/>
    <mergeCell ref="A1:K1"/>
  </mergeCells>
  <conditionalFormatting sqref="H4:K14">
    <cfRule type="iconSet" priority="16">
      <iconSet>
        <cfvo type="percent" val="0"/>
        <cfvo type="num" val="0"/>
        <cfvo type="num" val="0"/>
      </iconSet>
    </cfRule>
    <cfRule type="colorScale" priority="17">
      <colorScale>
        <cfvo type="num" val="&quot;&lt;0&quot;"/>
        <cfvo type="num" val="&quot;&gt;0&quot;"/>
        <color rgb="FFFF7128"/>
        <color rgb="FFFFEF9C"/>
      </colorScale>
    </cfRule>
    <cfRule type="cellIs" priority="18" stopIfTrue="1" operator="greaterThan">
      <formula>0</formula>
    </cfRule>
  </conditionalFormatting>
  <conditionalFormatting sqref="J21:K21">
    <cfRule type="iconSet" priority="5">
      <iconSet>
        <cfvo type="percent" val="0"/>
        <cfvo type="num" val="0"/>
        <cfvo type="num" val="0"/>
      </iconSet>
    </cfRule>
    <cfRule type="colorScale" priority="6">
      <colorScale>
        <cfvo type="num" val="&quot;&lt;0&quot;"/>
        <cfvo type="num" val="&quot;&gt;0&quot;"/>
        <color rgb="FFFF7128"/>
        <color rgb="FFFFEF9C"/>
      </colorScale>
    </cfRule>
    <cfRule type="cellIs" priority="7" stopIfTrue="1" operator="greaterThan">
      <formula>0</formula>
    </cfRule>
  </conditionalFormatting>
  <pageMargins left="0" right="0" top="0.74803149606299213" bottom="0.74803149606299213" header="0.31496062992125984" footer="0.31496062992125984"/>
  <pageSetup scale="8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59E0C60E-8F33-45AB-886C-3B9079F3083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H17</xm:sqref>
        </x14:conditionalFormatting>
        <x14:conditionalFormatting xmlns:xm="http://schemas.microsoft.com/office/excel/2006/main">
          <x14:cfRule type="iconSet" priority="13" id="{B19E4B02-C9BD-4F1C-88A4-CACF134848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14" id="{206DEF7C-6BAF-443F-9359-D705F7EA11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15" id="{5126A4A8-C8C8-49EC-A284-8AAC4161534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19" id="{EB4DF847-0B17-448C-AAAE-9909F237A9D6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H4:K14</xm:sqref>
        </x14:conditionalFormatting>
        <x14:conditionalFormatting xmlns:xm="http://schemas.microsoft.com/office/excel/2006/main">
          <x14:cfRule type="iconSet" priority="9" id="{48914EEE-8D1E-496B-A036-A6AFD31910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H4:K21</xm:sqref>
        </x14:conditionalFormatting>
        <x14:conditionalFormatting xmlns:xm="http://schemas.microsoft.com/office/excel/2006/main">
          <x14:cfRule type="iconSet" priority="20" id="{28D99095-D6C9-4572-B670-C19E2175A9AB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H15:K20</xm:sqref>
        </x14:conditionalFormatting>
        <x14:conditionalFormatting xmlns:xm="http://schemas.microsoft.com/office/excel/2006/main">
          <x14:cfRule type="iconSet" priority="12" id="{9047DAC5-154C-4DE9-96E9-BA76E19DFAD4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H21:K21</xm:sqref>
        </x14:conditionalFormatting>
        <x14:conditionalFormatting xmlns:xm="http://schemas.microsoft.com/office/excel/2006/main">
          <x14:cfRule type="iconSet" priority="10" id="{5E497E0F-C5FF-47D2-B60A-E525B5FE4338}">
            <x14:iconSet iconSet="3Triangles">
              <x14:cfvo type="percent">
                <xm:f>0</xm:f>
              </x14:cfvo>
              <x14:cfvo type="percent">
                <xm:f>0</xm:f>
              </x14:cfvo>
              <x14:cfvo type="percent">
                <xm:f>0</xm:f>
              </x14:cfvo>
            </x14:iconSet>
          </x14:cfRule>
          <xm:sqref>I17:K18 H19:K20</xm:sqref>
        </x14:conditionalFormatting>
        <x14:conditionalFormatting xmlns:xm="http://schemas.microsoft.com/office/excel/2006/main">
          <x14:cfRule type="iconSet" priority="1" id="{8C7E0F81-044B-4EA2-BAD3-482674C374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J4:K21</xm:sqref>
        </x14:conditionalFormatting>
        <x14:conditionalFormatting xmlns:xm="http://schemas.microsoft.com/office/excel/2006/main">
          <x14:cfRule type="iconSet" priority="2" id="{A8166692-CA8B-43A2-B082-81AEE9ED214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3" id="{BCF71EB1-2A16-4508-AF91-5993F18F29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4" id="{3C3C3481-5069-4B95-ADBF-D9333EA46EDF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8" id="{0015FC30-EF92-415D-8521-B1E19790E6D3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J21:K21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zoomScaleNormal="100" workbookViewId="0">
      <selection activeCell="L12" sqref="L12:M12"/>
    </sheetView>
  </sheetViews>
  <sheetFormatPr defaultColWidth="8.88671875" defaultRowHeight="14.4" x14ac:dyDescent="0.3"/>
  <cols>
    <col min="1" max="1" width="24.88671875" style="1" customWidth="1"/>
    <col min="2" max="2" width="12.5546875" style="1" hidden="1" customWidth="1"/>
    <col min="3" max="3" width="12.88671875" style="1" hidden="1" customWidth="1"/>
    <col min="4" max="4" width="12.109375" style="1" customWidth="1"/>
    <col min="5" max="5" width="12.33203125" style="1" hidden="1" customWidth="1"/>
    <col min="6" max="6" width="12.33203125" style="1" customWidth="1"/>
    <col min="7" max="7" width="12.6640625" style="1" customWidth="1"/>
    <col min="8" max="8" width="11.6640625" style="1" hidden="1" customWidth="1"/>
    <col min="9" max="9" width="12.109375" style="1" hidden="1" customWidth="1"/>
    <col min="10" max="11" width="12.109375" style="1" customWidth="1"/>
    <col min="12" max="12" width="26.6640625" style="1" customWidth="1"/>
    <col min="13" max="13" width="13" style="1" customWidth="1"/>
    <col min="14" max="14" width="11.33203125" style="1" customWidth="1"/>
    <col min="15" max="16384" width="8.88671875" style="1"/>
  </cols>
  <sheetData>
    <row r="1" spans="1:16" s="2" customFormat="1" ht="24" customHeight="1" thickBot="1" x14ac:dyDescent="0.35">
      <c r="A1" s="187" t="s">
        <v>38</v>
      </c>
      <c r="B1" s="188"/>
      <c r="C1" s="188"/>
      <c r="D1" s="188"/>
      <c r="E1" s="188"/>
      <c r="F1" s="188"/>
      <c r="G1" s="188"/>
      <c r="H1" s="188"/>
      <c r="I1" s="188"/>
      <c r="J1" s="188"/>
      <c r="K1" s="189"/>
    </row>
    <row r="2" spans="1:16" s="4" customFormat="1" ht="21.6" customHeight="1" x14ac:dyDescent="0.3">
      <c r="A2" s="182" t="s">
        <v>12</v>
      </c>
      <c r="B2" s="86"/>
      <c r="C2" s="209" t="s">
        <v>25</v>
      </c>
      <c r="D2" s="210"/>
      <c r="E2" s="210"/>
      <c r="F2" s="210"/>
      <c r="G2" s="211"/>
      <c r="H2" s="87" t="s">
        <v>0</v>
      </c>
      <c r="I2" s="88" t="s">
        <v>1</v>
      </c>
      <c r="J2" s="87" t="s">
        <v>0</v>
      </c>
      <c r="K2" s="88" t="s">
        <v>1</v>
      </c>
    </row>
    <row r="3" spans="1:16" s="4" customFormat="1" ht="18.600000000000001" customHeight="1" thickBot="1" x14ac:dyDescent="0.35">
      <c r="A3" s="183"/>
      <c r="B3" s="73">
        <v>45352</v>
      </c>
      <c r="C3" s="74">
        <v>45444</v>
      </c>
      <c r="D3" s="74">
        <v>45536</v>
      </c>
      <c r="E3" s="74">
        <v>45717</v>
      </c>
      <c r="F3" s="74">
        <v>45809</v>
      </c>
      <c r="G3" s="74">
        <v>45901</v>
      </c>
      <c r="H3" s="71" t="s">
        <v>24</v>
      </c>
      <c r="I3" s="72" t="s">
        <v>24</v>
      </c>
      <c r="J3" s="71" t="s">
        <v>24</v>
      </c>
      <c r="K3" s="72" t="s">
        <v>24</v>
      </c>
    </row>
    <row r="4" spans="1:16" s="2" customFormat="1" ht="18.600000000000001" customHeight="1" x14ac:dyDescent="0.3">
      <c r="A4" s="21" t="s">
        <v>14</v>
      </c>
      <c r="B4" s="82">
        <v>2353038</v>
      </c>
      <c r="C4" s="38">
        <v>2436929</v>
      </c>
      <c r="D4" s="38">
        <f>D5+D6</f>
        <v>2520246</v>
      </c>
      <c r="E4" s="76">
        <v>2683260</v>
      </c>
      <c r="F4" s="38">
        <f>F5+F6</f>
        <v>2719277</v>
      </c>
      <c r="G4" s="38">
        <f>G5+G6</f>
        <v>2786672</v>
      </c>
      <c r="H4" s="49">
        <f>(F4-C4)/C4*100</f>
        <v>11.586221839044143</v>
      </c>
      <c r="I4" s="77">
        <f>(F4-E4)/E4*100</f>
        <v>1.3422851307737602</v>
      </c>
      <c r="J4" s="49">
        <f>(G4-D4)/D4*100</f>
        <v>10.571428344693336</v>
      </c>
      <c r="K4" s="55">
        <f>(G4-F4)/F4*100</f>
        <v>2.4784161378189862</v>
      </c>
      <c r="M4" s="37"/>
      <c r="N4" s="37"/>
    </row>
    <row r="5" spans="1:16" s="2" customFormat="1" ht="18.600000000000001" customHeight="1" x14ac:dyDescent="0.3">
      <c r="A5" s="5" t="s">
        <v>16</v>
      </c>
      <c r="B5" s="30">
        <v>1369713</v>
      </c>
      <c r="C5" s="14">
        <v>1408247</v>
      </c>
      <c r="D5" s="14">
        <v>1458342</v>
      </c>
      <c r="E5" s="15">
        <v>1566623</v>
      </c>
      <c r="F5" s="14">
        <v>1589379</v>
      </c>
      <c r="G5" s="12">
        <v>1617080</v>
      </c>
      <c r="H5" s="50">
        <f t="shared" ref="H5:H20" si="0">(F5-C5)/C5*100</f>
        <v>12.862232264652437</v>
      </c>
      <c r="I5" s="66">
        <f t="shared" ref="I5:I20" si="1">(F5-E5)/E5*100</f>
        <v>1.4525511242972942</v>
      </c>
      <c r="J5" s="53">
        <f t="shared" ref="J5:J14" si="2">(G5-D5)/D5*100</f>
        <v>10.884826741601078</v>
      </c>
      <c r="K5" s="54">
        <f t="shared" ref="K5:K14" si="3">(G5-F5)/F5*100</f>
        <v>1.7428819683662615</v>
      </c>
      <c r="M5" s="4"/>
      <c r="P5" s="4"/>
    </row>
    <row r="6" spans="1:16" s="2" customFormat="1" ht="18.600000000000001" customHeight="1" x14ac:dyDescent="0.3">
      <c r="A6" s="32" t="s">
        <v>15</v>
      </c>
      <c r="B6" s="34">
        <v>983325</v>
      </c>
      <c r="C6" s="14">
        <v>1028682</v>
      </c>
      <c r="D6" s="14">
        <v>1061904</v>
      </c>
      <c r="E6" s="15">
        <v>1116637</v>
      </c>
      <c r="F6" s="14">
        <v>1129898</v>
      </c>
      <c r="G6" s="12">
        <v>1169592</v>
      </c>
      <c r="H6" s="50">
        <f t="shared" si="0"/>
        <v>9.8393867103730805</v>
      </c>
      <c r="I6" s="66">
        <f t="shared" si="1"/>
        <v>1.1875837895394834</v>
      </c>
      <c r="J6" s="53">
        <f t="shared" si="2"/>
        <v>10.141029697599784</v>
      </c>
      <c r="K6" s="54">
        <f t="shared" si="3"/>
        <v>3.5130604709451654</v>
      </c>
    </row>
    <row r="7" spans="1:16" s="2" customFormat="1" ht="18.600000000000001" customHeight="1" x14ac:dyDescent="0.3">
      <c r="A7" s="5" t="s">
        <v>20</v>
      </c>
      <c r="B7" s="30">
        <v>72201</v>
      </c>
      <c r="C7" s="14">
        <v>64702</v>
      </c>
      <c r="D7" s="14">
        <v>68104</v>
      </c>
      <c r="E7" s="15">
        <v>75114</v>
      </c>
      <c r="F7" s="14">
        <v>70656</v>
      </c>
      <c r="G7" s="12">
        <v>74215</v>
      </c>
      <c r="H7" s="50">
        <f t="shared" si="0"/>
        <v>9.2021884949460606</v>
      </c>
      <c r="I7" s="66">
        <f t="shared" si="1"/>
        <v>-5.9349788321750943</v>
      </c>
      <c r="J7" s="53">
        <f t="shared" si="2"/>
        <v>8.9730412310583816</v>
      </c>
      <c r="K7" s="54">
        <f t="shared" si="3"/>
        <v>5.03708106884058</v>
      </c>
    </row>
    <row r="8" spans="1:16" s="2" customFormat="1" ht="18.600000000000001" customHeight="1" x14ac:dyDescent="0.3">
      <c r="A8" s="5" t="s">
        <v>19</v>
      </c>
      <c r="B8" s="30">
        <v>480298</v>
      </c>
      <c r="C8" s="14">
        <v>484377</v>
      </c>
      <c r="D8" s="14">
        <v>488635</v>
      </c>
      <c r="E8" s="15">
        <v>498429</v>
      </c>
      <c r="F8" s="14">
        <v>497981</v>
      </c>
      <c r="G8" s="12">
        <v>508964</v>
      </c>
      <c r="H8" s="50">
        <f t="shared" si="0"/>
        <v>2.8085561453165613</v>
      </c>
      <c r="I8" s="66">
        <f t="shared" si="1"/>
        <v>-8.9882410533897505E-2</v>
      </c>
      <c r="J8" s="53">
        <f t="shared" si="2"/>
        <v>4.1603650986932985</v>
      </c>
      <c r="K8" s="54">
        <f t="shared" si="3"/>
        <v>2.2055058325518444</v>
      </c>
    </row>
    <row r="9" spans="1:16" s="2" customFormat="1" ht="18.600000000000001" customHeight="1" x14ac:dyDescent="0.3">
      <c r="A9" s="5" t="s">
        <v>18</v>
      </c>
      <c r="B9" s="30">
        <v>552499</v>
      </c>
      <c r="C9" s="14">
        <v>549079</v>
      </c>
      <c r="D9" s="14">
        <f>D7+D8</f>
        <v>556739</v>
      </c>
      <c r="E9" s="15">
        <v>573543</v>
      </c>
      <c r="F9" s="14">
        <f>F8+F7</f>
        <v>568637</v>
      </c>
      <c r="G9" s="12">
        <f>G7+G8</f>
        <v>583179</v>
      </c>
      <c r="H9" s="50">
        <f t="shared" si="0"/>
        <v>3.561964671750331</v>
      </c>
      <c r="I9" s="66">
        <f t="shared" si="1"/>
        <v>-0.8553848621637784</v>
      </c>
      <c r="J9" s="53">
        <f t="shared" si="2"/>
        <v>4.7490835023233506</v>
      </c>
      <c r="K9" s="54">
        <f t="shared" si="3"/>
        <v>2.557343261166614</v>
      </c>
    </row>
    <row r="10" spans="1:16" s="2" customFormat="1" ht="18.600000000000001" customHeight="1" x14ac:dyDescent="0.3">
      <c r="A10" s="5" t="s">
        <v>2</v>
      </c>
      <c r="B10" s="30">
        <v>6416</v>
      </c>
      <c r="C10" s="14">
        <v>6581</v>
      </c>
      <c r="D10" s="14">
        <v>6853</v>
      </c>
      <c r="E10" s="15">
        <v>6776</v>
      </c>
      <c r="F10" s="14">
        <v>7081</v>
      </c>
      <c r="G10" s="12">
        <v>7227</v>
      </c>
      <c r="H10" s="50">
        <f t="shared" si="0"/>
        <v>7.5976295395836502</v>
      </c>
      <c r="I10" s="66">
        <f t="shared" si="1"/>
        <v>4.501180637544274</v>
      </c>
      <c r="J10" s="53">
        <f t="shared" si="2"/>
        <v>5.4574638844301768</v>
      </c>
      <c r="K10" s="54">
        <f t="shared" si="3"/>
        <v>2.0618556701030926</v>
      </c>
    </row>
    <row r="11" spans="1:16" s="2" customFormat="1" ht="18.600000000000001" customHeight="1" x14ac:dyDescent="0.3">
      <c r="A11" s="5" t="s">
        <v>11</v>
      </c>
      <c r="B11" s="30">
        <v>10363</v>
      </c>
      <c r="C11" s="14">
        <v>10476</v>
      </c>
      <c r="D11" s="14">
        <v>10517</v>
      </c>
      <c r="E11" s="15">
        <v>10757</v>
      </c>
      <c r="F11" s="14">
        <v>10578</v>
      </c>
      <c r="G11" s="12">
        <v>10469</v>
      </c>
      <c r="H11" s="50">
        <f t="shared" si="0"/>
        <v>0.97365406643757157</v>
      </c>
      <c r="I11" s="66">
        <f t="shared" si="1"/>
        <v>-1.6640327228781258</v>
      </c>
      <c r="J11" s="53">
        <f t="shared" si="2"/>
        <v>-0.45640391746695824</v>
      </c>
      <c r="K11" s="54">
        <f t="shared" si="3"/>
        <v>-1.0304405369635092</v>
      </c>
    </row>
    <row r="12" spans="1:16" s="2" customFormat="1" ht="18.600000000000001" customHeight="1" x14ac:dyDescent="0.3">
      <c r="A12" s="5" t="s">
        <v>3</v>
      </c>
      <c r="B12" s="30">
        <v>3010</v>
      </c>
      <c r="C12" s="14">
        <v>3252</v>
      </c>
      <c r="D12" s="14">
        <v>4303</v>
      </c>
      <c r="E12" s="15">
        <v>4567</v>
      </c>
      <c r="F12" s="174">
        <v>1675</v>
      </c>
      <c r="G12" s="12">
        <v>4904</v>
      </c>
      <c r="H12" s="8">
        <f t="shared" si="0"/>
        <v>-48.493234932349324</v>
      </c>
      <c r="I12" s="66">
        <f t="shared" si="1"/>
        <v>-63.323844974819352</v>
      </c>
      <c r="J12" s="53">
        <f t="shared" si="2"/>
        <v>13.966999767603996</v>
      </c>
      <c r="K12" s="54">
        <f>(G12-F12)/F12*100</f>
        <v>192.77611940298507</v>
      </c>
      <c r="L12" s="212" t="s">
        <v>47</v>
      </c>
      <c r="M12" s="213"/>
    </row>
    <row r="13" spans="1:16" s="2" customFormat="1" ht="18.600000000000001" customHeight="1" x14ac:dyDescent="0.3">
      <c r="A13" s="5" t="s">
        <v>17</v>
      </c>
      <c r="B13" s="30">
        <v>56343</v>
      </c>
      <c r="C13" s="14">
        <v>51263</v>
      </c>
      <c r="D13" s="14">
        <v>47582</v>
      </c>
      <c r="E13" s="15">
        <v>44082</v>
      </c>
      <c r="F13" s="14">
        <v>42673</v>
      </c>
      <c r="G13" s="12">
        <v>40343</v>
      </c>
      <c r="H13" s="8">
        <f t="shared" si="0"/>
        <v>-16.756725123383337</v>
      </c>
      <c r="I13" s="66">
        <f t="shared" si="1"/>
        <v>-3.1963159566262873</v>
      </c>
      <c r="J13" s="53">
        <f t="shared" si="2"/>
        <v>-15.213736286831155</v>
      </c>
      <c r="K13" s="54">
        <f t="shared" si="3"/>
        <v>-5.4601270123965975</v>
      </c>
    </row>
    <row r="14" spans="1:16" s="2" customFormat="1" ht="18.600000000000001" customHeight="1" thickBot="1" x14ac:dyDescent="0.35">
      <c r="A14" s="18" t="s">
        <v>5</v>
      </c>
      <c r="B14" s="31">
        <v>6799</v>
      </c>
      <c r="C14" s="19">
        <v>5930</v>
      </c>
      <c r="D14" s="19">
        <v>4674</v>
      </c>
      <c r="E14" s="20">
        <v>4291</v>
      </c>
      <c r="F14" s="19">
        <v>4132</v>
      </c>
      <c r="G14" s="166">
        <v>4026</v>
      </c>
      <c r="H14" s="167">
        <f t="shared" si="0"/>
        <v>-30.320404721753796</v>
      </c>
      <c r="I14" s="163">
        <f t="shared" si="1"/>
        <v>-3.7054299697040318</v>
      </c>
      <c r="J14" s="164">
        <f t="shared" si="2"/>
        <v>-13.86392811296534</v>
      </c>
      <c r="K14" s="165">
        <f t="shared" si="3"/>
        <v>-2.5653436592449177</v>
      </c>
    </row>
    <row r="15" spans="1:16" s="2" customFormat="1" ht="18.600000000000001" customHeight="1" x14ac:dyDescent="0.3">
      <c r="A15" s="21" t="s">
        <v>4</v>
      </c>
      <c r="B15" s="26">
        <v>5.73</v>
      </c>
      <c r="C15" s="22">
        <v>4.9800000000000004</v>
      </c>
      <c r="D15" s="22">
        <v>4.4800000000000004</v>
      </c>
      <c r="E15" s="23">
        <v>3.95</v>
      </c>
      <c r="F15" s="22">
        <v>3.78</v>
      </c>
      <c r="G15" s="22">
        <v>3.45</v>
      </c>
      <c r="H15" s="49">
        <f t="shared" si="0"/>
        <v>-24.096385542168687</v>
      </c>
      <c r="I15" s="68">
        <f t="shared" si="1"/>
        <v>-4.3037974683544391</v>
      </c>
      <c r="J15" s="49">
        <f>G15-D15</f>
        <v>-1.0300000000000002</v>
      </c>
      <c r="K15" s="55">
        <f>G15-F15</f>
        <v>-0.32999999999999963</v>
      </c>
      <c r="L15" s="2" t="s">
        <v>27</v>
      </c>
    </row>
    <row r="16" spans="1:16" s="2" customFormat="1" ht="18.600000000000001" customHeight="1" x14ac:dyDescent="0.3">
      <c r="A16" s="5" t="s">
        <v>6</v>
      </c>
      <c r="B16" s="25">
        <v>0.73</v>
      </c>
      <c r="C16" s="6">
        <v>0.6</v>
      </c>
      <c r="D16" s="6">
        <v>0.46</v>
      </c>
      <c r="E16" s="28">
        <v>0.4</v>
      </c>
      <c r="F16" s="6">
        <v>0.38</v>
      </c>
      <c r="G16" s="6">
        <v>0.36</v>
      </c>
      <c r="H16" s="53">
        <f t="shared" si="0"/>
        <v>-36.666666666666664</v>
      </c>
      <c r="I16" s="69">
        <f t="shared" si="1"/>
        <v>-5.0000000000000044</v>
      </c>
      <c r="J16" s="53">
        <f t="shared" ref="J16:J20" si="4">G16-D16</f>
        <v>-0.10000000000000003</v>
      </c>
      <c r="K16" s="54">
        <f t="shared" ref="K16:K20" si="5">G16-F16</f>
        <v>-2.0000000000000018E-2</v>
      </c>
      <c r="L16" s="2" t="s">
        <v>27</v>
      </c>
    </row>
    <row r="17" spans="1:13" s="2" customFormat="1" ht="18.600000000000001" customHeight="1" x14ac:dyDescent="0.3">
      <c r="A17" s="32" t="s">
        <v>13</v>
      </c>
      <c r="B17" s="33">
        <v>87.93</v>
      </c>
      <c r="C17" s="6">
        <v>88.43</v>
      </c>
      <c r="D17" s="6">
        <v>90.18</v>
      </c>
      <c r="E17" s="3">
        <v>90.27</v>
      </c>
      <c r="F17" s="6">
        <v>90.32</v>
      </c>
      <c r="G17" s="6">
        <v>90.02</v>
      </c>
      <c r="H17" s="53">
        <f t="shared" si="0"/>
        <v>2.1372837272418708</v>
      </c>
      <c r="I17" s="69">
        <f t="shared" si="1"/>
        <v>5.5389387393372291E-2</v>
      </c>
      <c r="J17" s="53">
        <f t="shared" si="4"/>
        <v>-0.1600000000000108</v>
      </c>
      <c r="K17" s="54">
        <f t="shared" si="5"/>
        <v>-0.29999999999999716</v>
      </c>
      <c r="L17" s="2" t="s">
        <v>27</v>
      </c>
    </row>
    <row r="18" spans="1:13" s="2" customFormat="1" ht="18.600000000000001" customHeight="1" x14ac:dyDescent="0.3">
      <c r="A18" s="5" t="s">
        <v>10</v>
      </c>
      <c r="B18" s="25">
        <v>0.77</v>
      </c>
      <c r="C18" s="6">
        <v>0.82</v>
      </c>
      <c r="D18" s="6">
        <v>1.02</v>
      </c>
      <c r="E18" s="3">
        <v>1.02</v>
      </c>
      <c r="F18" s="6">
        <v>0.37</v>
      </c>
      <c r="G18" s="6">
        <v>1.05</v>
      </c>
      <c r="H18" s="53">
        <f t="shared" si="0"/>
        <v>-54.878048780487795</v>
      </c>
      <c r="I18" s="69">
        <f t="shared" si="1"/>
        <v>-63.725490196078425</v>
      </c>
      <c r="J18" s="53">
        <f t="shared" si="4"/>
        <v>3.0000000000000027E-2</v>
      </c>
      <c r="K18" s="54">
        <f t="shared" si="5"/>
        <v>0.68</v>
      </c>
      <c r="L18" s="2" t="s">
        <v>27</v>
      </c>
    </row>
    <row r="19" spans="1:13" s="2" customFormat="1" ht="18.600000000000001" customHeight="1" x14ac:dyDescent="0.3">
      <c r="A19" s="7" t="s">
        <v>8</v>
      </c>
      <c r="B19" s="24">
        <v>15.97</v>
      </c>
      <c r="C19" s="8">
        <v>15.79</v>
      </c>
      <c r="D19" s="8">
        <v>16.36</v>
      </c>
      <c r="E19" s="9">
        <v>17.010000000000002</v>
      </c>
      <c r="F19" s="8">
        <v>17.5</v>
      </c>
      <c r="G19" s="8">
        <v>17.190000000000001</v>
      </c>
      <c r="H19" s="50">
        <f t="shared" si="0"/>
        <v>10.829639012032938</v>
      </c>
      <c r="I19" s="75">
        <f t="shared" si="1"/>
        <v>2.8806584362139827</v>
      </c>
      <c r="J19" s="53">
        <f t="shared" si="4"/>
        <v>0.83000000000000185</v>
      </c>
      <c r="K19" s="54">
        <f t="shared" si="5"/>
        <v>-0.30999999999999872</v>
      </c>
      <c r="L19" s="2" t="s">
        <v>27</v>
      </c>
    </row>
    <row r="20" spans="1:13" s="2" customFormat="1" ht="18.600000000000001" customHeight="1" x14ac:dyDescent="0.3">
      <c r="A20" s="5" t="s">
        <v>9</v>
      </c>
      <c r="B20" s="25">
        <v>11.04</v>
      </c>
      <c r="C20" s="6">
        <v>10.95</v>
      </c>
      <c r="D20" s="6">
        <v>11.59</v>
      </c>
      <c r="E20" s="3">
        <v>12.33</v>
      </c>
      <c r="F20" s="6">
        <v>12.95</v>
      </c>
      <c r="G20" s="6">
        <v>12.75</v>
      </c>
      <c r="H20" s="53">
        <f t="shared" si="0"/>
        <v>18.264840182648403</v>
      </c>
      <c r="I20" s="69">
        <f t="shared" si="1"/>
        <v>5.0283860502838538</v>
      </c>
      <c r="J20" s="53">
        <f t="shared" si="4"/>
        <v>1.1600000000000001</v>
      </c>
      <c r="K20" s="54">
        <f t="shared" si="5"/>
        <v>-0.19999999999999929</v>
      </c>
      <c r="L20" s="2" t="s">
        <v>27</v>
      </c>
    </row>
    <row r="21" spans="1:13" s="2" customFormat="1" ht="18.600000000000001" customHeight="1" thickBot="1" x14ac:dyDescent="0.35">
      <c r="A21" s="36" t="s">
        <v>7</v>
      </c>
      <c r="B21" s="35">
        <v>735435</v>
      </c>
      <c r="C21" s="16">
        <v>752450</v>
      </c>
      <c r="D21" s="16">
        <v>767902</v>
      </c>
      <c r="E21" s="17">
        <v>827668</v>
      </c>
      <c r="F21" s="16">
        <v>851723</v>
      </c>
      <c r="G21" s="16">
        <v>856879</v>
      </c>
      <c r="H21" s="56">
        <f>(F21-C21)/C21*100</f>
        <v>13.193301880523622</v>
      </c>
      <c r="I21" s="81">
        <f>(F21-E21)/E21*100</f>
        <v>2.9063585882261971</v>
      </c>
      <c r="J21" s="56">
        <f>(G21-D21)/D21*100</f>
        <v>11.58702542772385</v>
      </c>
      <c r="K21" s="57">
        <f>(G21-F21)/F21*100</f>
        <v>0.60536113266871971</v>
      </c>
      <c r="M21" s="4"/>
    </row>
    <row r="39" spans="6:6" x14ac:dyDescent="0.3">
      <c r="F39" s="1" t="s">
        <v>30</v>
      </c>
    </row>
  </sheetData>
  <mergeCells count="3">
    <mergeCell ref="C2:G2"/>
    <mergeCell ref="A2:A3"/>
    <mergeCell ref="A1:K1"/>
  </mergeCells>
  <conditionalFormatting sqref="H4:K14">
    <cfRule type="iconSet" priority="7">
      <iconSet>
        <cfvo type="percent" val="0"/>
        <cfvo type="num" val="0"/>
        <cfvo type="num" val="0"/>
      </iconSet>
    </cfRule>
    <cfRule type="colorScale" priority="8">
      <colorScale>
        <cfvo type="num" val="&quot;&lt;0&quot;"/>
        <cfvo type="num" val="&quot;&gt;0&quot;"/>
        <color rgb="FFFF7128"/>
        <color rgb="FFFFEF9C"/>
      </colorScale>
    </cfRule>
    <cfRule type="cellIs" priority="9" stopIfTrue="1" operator="greaterThan">
      <formula>0</formula>
    </cfRule>
  </conditionalFormatting>
  <pageMargins left="0" right="0" top="0.74803149606299213" bottom="0.74803149606299213" header="0.31496062992125984" footer="0.31496062992125984"/>
  <pageSetup scale="9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40B2DA8-B730-4613-AC81-67FDF57869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5" id="{4B02E03A-1A7A-4FD2-94EB-4F07FD20E14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6" id="{E2EAB8AF-6D47-4326-A0D6-7B05503A915C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10" id="{61C3E6B7-D7C0-4900-B78F-655DD06C4F1F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H4:K14</xm:sqref>
        </x14:conditionalFormatting>
        <x14:conditionalFormatting xmlns:xm="http://schemas.microsoft.com/office/excel/2006/main">
          <x14:cfRule type="iconSet" priority="2" id="{EE173F10-737B-46C5-A3C1-FEC55C3511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H4:K21</xm:sqref>
        </x14:conditionalFormatting>
        <x14:conditionalFormatting xmlns:xm="http://schemas.microsoft.com/office/excel/2006/main">
          <x14:cfRule type="iconSet" priority="11" id="{93AB388B-6B2A-4C32-9454-408416AC0FFA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H15:K20</xm:sqref>
        </x14:conditionalFormatting>
        <x14:conditionalFormatting xmlns:xm="http://schemas.microsoft.com/office/excel/2006/main">
          <x14:cfRule type="iconSet" priority="3" id="{744DAE3C-ECBA-46C0-AF85-2AFC9B59613A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H21:K21</xm:sqref>
        </x14:conditionalFormatting>
        <x14:conditionalFormatting xmlns:xm="http://schemas.microsoft.com/office/excel/2006/main">
          <x14:cfRule type="iconSet" priority="1" id="{4EF91472-7B8B-4255-9639-00F1F6B2A08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J4:K21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4FEB0-9AB9-41D1-9A77-FDE6402BBCED}">
  <dimension ref="A1:N21"/>
  <sheetViews>
    <sheetView zoomScaleNormal="100" workbookViewId="0">
      <selection activeCell="L6" sqref="L6"/>
    </sheetView>
  </sheetViews>
  <sheetFormatPr defaultColWidth="8.88671875" defaultRowHeight="14.4" x14ac:dyDescent="0.3"/>
  <cols>
    <col min="1" max="1" width="24.88671875" style="1" customWidth="1"/>
    <col min="2" max="2" width="12" style="1" hidden="1" customWidth="1"/>
    <col min="3" max="3" width="11.6640625" style="1" hidden="1" customWidth="1"/>
    <col min="4" max="4" width="11.6640625" style="1" customWidth="1"/>
    <col min="5" max="5" width="11.44140625" style="1" hidden="1" customWidth="1"/>
    <col min="6" max="7" width="12.33203125" style="1" customWidth="1"/>
    <col min="8" max="8" width="11.6640625" style="1" hidden="1" customWidth="1"/>
    <col min="9" max="9" width="11.44140625" style="1" hidden="1" customWidth="1"/>
    <col min="10" max="11" width="11.44140625" style="1" customWidth="1"/>
    <col min="12" max="12" width="9.5546875" style="1" customWidth="1"/>
    <col min="13" max="13" width="9.44140625" style="1" customWidth="1"/>
    <col min="14" max="14" width="18.33203125" style="1" customWidth="1"/>
    <col min="15" max="16384" width="8.88671875" style="1"/>
  </cols>
  <sheetData>
    <row r="1" spans="1:14" s="2" customFormat="1" ht="21" customHeight="1" thickBot="1" x14ac:dyDescent="0.35">
      <c r="A1" s="187" t="s">
        <v>39</v>
      </c>
      <c r="B1" s="188"/>
      <c r="C1" s="188"/>
      <c r="D1" s="188"/>
      <c r="E1" s="188"/>
      <c r="F1" s="188"/>
      <c r="G1" s="188"/>
      <c r="H1" s="188"/>
      <c r="I1" s="188"/>
      <c r="J1" s="188"/>
      <c r="K1" s="189"/>
    </row>
    <row r="2" spans="1:14" s="4" customFormat="1" ht="20.399999999999999" customHeight="1" x14ac:dyDescent="0.3">
      <c r="A2" s="182" t="s">
        <v>12</v>
      </c>
      <c r="B2" s="86"/>
      <c r="C2" s="184" t="s">
        <v>25</v>
      </c>
      <c r="D2" s="185"/>
      <c r="E2" s="185"/>
      <c r="F2" s="185"/>
      <c r="G2" s="186"/>
      <c r="H2" s="87" t="s">
        <v>0</v>
      </c>
      <c r="I2" s="88" t="s">
        <v>1</v>
      </c>
      <c r="J2" s="87" t="s">
        <v>0</v>
      </c>
      <c r="K2" s="88" t="s">
        <v>1</v>
      </c>
    </row>
    <row r="3" spans="1:14" s="4" customFormat="1" ht="18" customHeight="1" thickBot="1" x14ac:dyDescent="0.35">
      <c r="A3" s="183"/>
      <c r="B3" s="73">
        <v>45352</v>
      </c>
      <c r="C3" s="74">
        <v>45444</v>
      </c>
      <c r="D3" s="74">
        <v>45536</v>
      </c>
      <c r="E3" s="74">
        <v>45717</v>
      </c>
      <c r="F3" s="74">
        <v>45809</v>
      </c>
      <c r="G3" s="74">
        <v>45901</v>
      </c>
      <c r="H3" s="71" t="s">
        <v>24</v>
      </c>
      <c r="I3" s="72" t="s">
        <v>24</v>
      </c>
      <c r="J3" s="71" t="s">
        <v>24</v>
      </c>
      <c r="K3" s="72" t="s">
        <v>24</v>
      </c>
    </row>
    <row r="4" spans="1:14" s="2" customFormat="1" ht="18.600000000000001" customHeight="1" x14ac:dyDescent="0.3">
      <c r="A4" s="21" t="s">
        <v>14</v>
      </c>
      <c r="B4" s="82">
        <v>205374</v>
      </c>
      <c r="C4" s="38">
        <v>208331</v>
      </c>
      <c r="D4" s="38">
        <f>D5+D6</f>
        <v>215057</v>
      </c>
      <c r="E4" s="76">
        <v>229379</v>
      </c>
      <c r="F4" s="38">
        <f>F5+F6</f>
        <v>231131.69</v>
      </c>
      <c r="G4" s="38">
        <f>G5+G6</f>
        <v>241272</v>
      </c>
      <c r="H4" s="49">
        <f>(F4-C4)/C4*100</f>
        <v>10.944453777882314</v>
      </c>
      <c r="I4" s="77">
        <f>(F4-E4)/E4*100</f>
        <v>0.76410220639204207</v>
      </c>
      <c r="J4" s="49">
        <f>(G4-D4)/D4*100</f>
        <v>12.189791543637268</v>
      </c>
      <c r="K4" s="55">
        <f>(G4-F4)/F4*100</f>
        <v>4.3872434801130034</v>
      </c>
      <c r="M4" s="37"/>
    </row>
    <row r="5" spans="1:14" s="2" customFormat="1" ht="18.600000000000001" customHeight="1" x14ac:dyDescent="0.3">
      <c r="A5" s="5" t="s">
        <v>16</v>
      </c>
      <c r="B5" s="30">
        <v>119410</v>
      </c>
      <c r="C5" s="14">
        <v>120593</v>
      </c>
      <c r="D5" s="14">
        <v>124025</v>
      </c>
      <c r="E5" s="15">
        <v>129774</v>
      </c>
      <c r="F5" s="14">
        <v>131181.69</v>
      </c>
      <c r="G5" s="12">
        <v>135706</v>
      </c>
      <c r="H5" s="50">
        <f t="shared" ref="H5:H14" si="0">(F5-C5)/C5*100</f>
        <v>8.780517940510645</v>
      </c>
      <c r="I5" s="66">
        <f t="shared" ref="I5:I14" si="1">(F5-E5)/E5*100</f>
        <v>1.0847242128623626</v>
      </c>
      <c r="J5" s="53">
        <f t="shared" ref="J5:J13" si="2">(G5-D5)/D5*100</f>
        <v>9.4182624470872813</v>
      </c>
      <c r="K5" s="54">
        <f t="shared" ref="K5:K13" si="3">(G5-F5)/F5*100</f>
        <v>3.4488883319005863</v>
      </c>
      <c r="M5" s="4"/>
      <c r="N5" s="41"/>
    </row>
    <row r="6" spans="1:14" s="2" customFormat="1" ht="18.600000000000001" customHeight="1" x14ac:dyDescent="0.3">
      <c r="A6" s="32" t="s">
        <v>15</v>
      </c>
      <c r="B6" s="34">
        <v>85964</v>
      </c>
      <c r="C6" s="14">
        <v>87738</v>
      </c>
      <c r="D6" s="14">
        <v>91032</v>
      </c>
      <c r="E6" s="15">
        <v>99605</v>
      </c>
      <c r="F6" s="14">
        <v>99950</v>
      </c>
      <c r="G6" s="12">
        <v>105566</v>
      </c>
      <c r="H6" s="50">
        <f t="shared" si="0"/>
        <v>13.9187125304885</v>
      </c>
      <c r="I6" s="66">
        <f t="shared" si="1"/>
        <v>0.34636815420912603</v>
      </c>
      <c r="J6" s="53">
        <f>(G6-D6)/D6*100</f>
        <v>15.965814219175675</v>
      </c>
      <c r="K6" s="54">
        <f>(G6-F6)/F6*100</f>
        <v>5.6188094047023514</v>
      </c>
      <c r="L6" s="41" t="s">
        <v>29</v>
      </c>
    </row>
    <row r="7" spans="1:14" s="2" customFormat="1" ht="18.600000000000001" customHeight="1" x14ac:dyDescent="0.3">
      <c r="A7" s="5" t="s">
        <v>20</v>
      </c>
      <c r="B7" s="30">
        <v>5176</v>
      </c>
      <c r="C7" s="14">
        <v>4598</v>
      </c>
      <c r="D7" s="14">
        <v>4412</v>
      </c>
      <c r="E7" s="15">
        <v>5472</v>
      </c>
      <c r="F7" s="14">
        <v>4707</v>
      </c>
      <c r="G7" s="12">
        <v>5093</v>
      </c>
      <c r="H7" s="50">
        <f t="shared" si="0"/>
        <v>2.3705959112657675</v>
      </c>
      <c r="I7" s="66">
        <f t="shared" si="1"/>
        <v>-13.980263157894738</v>
      </c>
      <c r="J7" s="53">
        <f t="shared" si="2"/>
        <v>15.43517679057117</v>
      </c>
      <c r="K7" s="54">
        <f t="shared" si="3"/>
        <v>8.2005523688124065</v>
      </c>
    </row>
    <row r="8" spans="1:14" s="2" customFormat="1" ht="18.600000000000001" customHeight="1" x14ac:dyDescent="0.3">
      <c r="A8" s="5" t="s">
        <v>19</v>
      </c>
      <c r="B8" s="30">
        <v>33532</v>
      </c>
      <c r="C8" s="14">
        <v>33536</v>
      </c>
      <c r="D8" s="14">
        <v>33332</v>
      </c>
      <c r="E8" s="15">
        <v>35318</v>
      </c>
      <c r="F8" s="14">
        <v>35426</v>
      </c>
      <c r="G8" s="12">
        <v>36036</v>
      </c>
      <c r="H8" s="50">
        <f t="shared" si="0"/>
        <v>5.6357347328244272</v>
      </c>
      <c r="I8" s="66">
        <f t="shared" si="1"/>
        <v>0.30579308001585598</v>
      </c>
      <c r="J8" s="53">
        <f t="shared" si="2"/>
        <v>8.1123244929797202</v>
      </c>
      <c r="K8" s="54">
        <f t="shared" si="3"/>
        <v>1.7218991701010558</v>
      </c>
    </row>
    <row r="9" spans="1:14" s="2" customFormat="1" ht="18.600000000000001" customHeight="1" x14ac:dyDescent="0.3">
      <c r="A9" s="5" t="s">
        <v>18</v>
      </c>
      <c r="B9" s="30">
        <f>B7+B8</f>
        <v>38708</v>
      </c>
      <c r="C9" s="14">
        <f>C8+C7</f>
        <v>38134</v>
      </c>
      <c r="D9" s="14">
        <f>D7+D8</f>
        <v>37744</v>
      </c>
      <c r="E9" s="15">
        <f>E8+E7</f>
        <v>40790</v>
      </c>
      <c r="F9" s="14">
        <f>F8+F7</f>
        <v>40133</v>
      </c>
      <c r="G9" s="12">
        <f>G7+G8</f>
        <v>41129</v>
      </c>
      <c r="H9" s="50">
        <f t="shared" si="0"/>
        <v>5.2420412230555407</v>
      </c>
      <c r="I9" s="66">
        <f t="shared" si="1"/>
        <v>-1.6106888943368474</v>
      </c>
      <c r="J9" s="53">
        <f>(G9-D9)/D9*100</f>
        <v>8.9683128444256042</v>
      </c>
      <c r="K9" s="54">
        <f>(G9-F9)/F9*100</f>
        <v>2.4817481872773031</v>
      </c>
    </row>
    <row r="10" spans="1:14" s="2" customFormat="1" ht="18.600000000000001" customHeight="1" x14ac:dyDescent="0.3">
      <c r="A10" s="5" t="s">
        <v>2</v>
      </c>
      <c r="B10" s="30">
        <v>336</v>
      </c>
      <c r="C10" s="14">
        <v>317</v>
      </c>
      <c r="D10" s="14">
        <v>458</v>
      </c>
      <c r="E10" s="15">
        <v>816</v>
      </c>
      <c r="F10" s="14">
        <v>540.1</v>
      </c>
      <c r="G10" s="12">
        <v>505</v>
      </c>
      <c r="H10" s="50">
        <f t="shared" si="0"/>
        <v>70.378548895899058</v>
      </c>
      <c r="I10" s="66">
        <f t="shared" si="1"/>
        <v>-33.811274509803916</v>
      </c>
      <c r="J10" s="53">
        <f t="shared" si="2"/>
        <v>10.262008733624455</v>
      </c>
      <c r="K10" s="54">
        <f t="shared" si="3"/>
        <v>-6.4987965191631218</v>
      </c>
    </row>
    <row r="11" spans="1:14" s="2" customFormat="1" ht="18.600000000000001" customHeight="1" x14ac:dyDescent="0.3">
      <c r="A11" s="5" t="s">
        <v>11</v>
      </c>
      <c r="B11" s="30">
        <v>689</v>
      </c>
      <c r="C11" s="14">
        <v>850</v>
      </c>
      <c r="D11" s="14">
        <v>873</v>
      </c>
      <c r="E11" s="15">
        <v>1122</v>
      </c>
      <c r="F11" s="14">
        <f>2910.66-2010.25</f>
        <v>900.40999999999985</v>
      </c>
      <c r="G11" s="12">
        <v>950</v>
      </c>
      <c r="H11" s="50">
        <f t="shared" si="0"/>
        <v>5.9305882352941008</v>
      </c>
      <c r="I11" s="66">
        <f t="shared" si="1"/>
        <v>-19.749554367201437</v>
      </c>
      <c r="J11" s="53">
        <f t="shared" si="2"/>
        <v>8.8201603665521198</v>
      </c>
      <c r="K11" s="54">
        <f t="shared" si="3"/>
        <v>5.507491031863279</v>
      </c>
    </row>
    <row r="12" spans="1:14" s="2" customFormat="1" ht="18.600000000000001" customHeight="1" x14ac:dyDescent="0.3">
      <c r="A12" s="5" t="s">
        <v>3</v>
      </c>
      <c r="B12" s="30">
        <v>139</v>
      </c>
      <c r="C12" s="14">
        <v>182</v>
      </c>
      <c r="D12" s="14">
        <v>240</v>
      </c>
      <c r="E12" s="15">
        <v>313</v>
      </c>
      <c r="F12" s="14">
        <v>269.16000000000003</v>
      </c>
      <c r="G12" s="12">
        <v>295</v>
      </c>
      <c r="H12" s="8">
        <f t="shared" si="0"/>
        <v>47.890109890109905</v>
      </c>
      <c r="I12" s="66">
        <f t="shared" si="1"/>
        <v>-14.006389776357819</v>
      </c>
      <c r="J12" s="53">
        <f t="shared" si="2"/>
        <v>22.916666666666664</v>
      </c>
      <c r="K12" s="54">
        <f t="shared" si="3"/>
        <v>9.6002377767870311</v>
      </c>
    </row>
    <row r="13" spans="1:14" s="2" customFormat="1" ht="18.600000000000001" customHeight="1" x14ac:dyDescent="0.3">
      <c r="A13" s="5" t="s">
        <v>17</v>
      </c>
      <c r="B13" s="30">
        <v>4665</v>
      </c>
      <c r="C13" s="14">
        <v>4145</v>
      </c>
      <c r="D13" s="14">
        <v>3835</v>
      </c>
      <c r="E13" s="15">
        <v>3370</v>
      </c>
      <c r="F13" s="14">
        <v>3339.34</v>
      </c>
      <c r="G13" s="12">
        <v>3082</v>
      </c>
      <c r="H13" s="8">
        <f t="shared" si="0"/>
        <v>-19.436911942098909</v>
      </c>
      <c r="I13" s="66">
        <f t="shared" si="1"/>
        <v>-0.90979228486646446</v>
      </c>
      <c r="J13" s="53">
        <f t="shared" si="2"/>
        <v>-19.634941329856584</v>
      </c>
      <c r="K13" s="54">
        <f t="shared" si="3"/>
        <v>-7.7063132235711294</v>
      </c>
    </row>
    <row r="14" spans="1:14" s="2" customFormat="1" ht="18.600000000000001" customHeight="1" thickBot="1" x14ac:dyDescent="0.35">
      <c r="A14" s="79" t="s">
        <v>5</v>
      </c>
      <c r="B14" s="35">
        <v>1350</v>
      </c>
      <c r="C14" s="16">
        <v>1350</v>
      </c>
      <c r="D14" s="16">
        <v>1294</v>
      </c>
      <c r="E14" s="17">
        <v>937</v>
      </c>
      <c r="F14" s="16">
        <v>882.72</v>
      </c>
      <c r="G14" s="64">
        <v>854</v>
      </c>
      <c r="H14" s="63">
        <f t="shared" si="0"/>
        <v>-34.61333333333333</v>
      </c>
      <c r="I14" s="70">
        <f t="shared" si="1"/>
        <v>-5.7929562433297725</v>
      </c>
      <c r="J14" s="56">
        <f>(G14-D14)/D14*100</f>
        <v>-34.003091190108194</v>
      </c>
      <c r="K14" s="57">
        <f>(G14-F14)/F14*100</f>
        <v>-3.2535798441181831</v>
      </c>
    </row>
    <row r="15" spans="1:14" s="2" customFormat="1" ht="18.600000000000001" customHeight="1" x14ac:dyDescent="0.3">
      <c r="A15" s="21" t="s">
        <v>4</v>
      </c>
      <c r="B15" s="26">
        <v>5.43</v>
      </c>
      <c r="C15" s="22">
        <v>4.72</v>
      </c>
      <c r="D15" s="22">
        <v>4.21</v>
      </c>
      <c r="E15" s="23">
        <v>3.38</v>
      </c>
      <c r="F15" s="22">
        <v>3.34</v>
      </c>
      <c r="G15" s="22">
        <v>2.92</v>
      </c>
      <c r="H15" s="49">
        <f>F15-C15</f>
        <v>-1.38</v>
      </c>
      <c r="I15" s="68">
        <f>F15-E15</f>
        <v>-4.0000000000000036E-2</v>
      </c>
      <c r="J15" s="49">
        <f>G15-D15</f>
        <v>-1.29</v>
      </c>
      <c r="K15" s="55">
        <f>G15-F15</f>
        <v>-0.41999999999999993</v>
      </c>
      <c r="L15" s="2" t="s">
        <v>27</v>
      </c>
    </row>
    <row r="16" spans="1:14" s="2" customFormat="1" ht="18.600000000000001" customHeight="1" x14ac:dyDescent="0.3">
      <c r="A16" s="5" t="s">
        <v>6</v>
      </c>
      <c r="B16" s="25">
        <v>1.63</v>
      </c>
      <c r="C16" s="6">
        <v>1.59</v>
      </c>
      <c r="D16" s="6">
        <v>1.46</v>
      </c>
      <c r="E16" s="28">
        <v>0.96</v>
      </c>
      <c r="F16" s="6">
        <v>0.91</v>
      </c>
      <c r="G16" s="6">
        <v>0.83</v>
      </c>
      <c r="H16" s="53">
        <f t="shared" ref="H16:H20" si="4">F16-C16</f>
        <v>-0.68</v>
      </c>
      <c r="I16" s="69">
        <f t="shared" ref="I16:I20" si="5">F16-E16</f>
        <v>-4.9999999999999933E-2</v>
      </c>
      <c r="J16" s="53">
        <f t="shared" ref="J16:J20" si="6">G16-D16</f>
        <v>-0.63</v>
      </c>
      <c r="K16" s="54">
        <f t="shared" ref="K16:K20" si="7">G16-F16</f>
        <v>-8.0000000000000071E-2</v>
      </c>
      <c r="L16" s="2" t="s">
        <v>27</v>
      </c>
    </row>
    <row r="17" spans="1:13" s="2" customFormat="1" ht="18.600000000000001" customHeight="1" x14ac:dyDescent="0.3">
      <c r="A17" s="32" t="s">
        <v>13</v>
      </c>
      <c r="B17" s="33">
        <v>71.05</v>
      </c>
      <c r="C17" s="6">
        <v>67.42</v>
      </c>
      <c r="D17" s="6">
        <v>88.56</v>
      </c>
      <c r="E17" s="3">
        <v>72.19</v>
      </c>
      <c r="F17" s="6">
        <v>91.77</v>
      </c>
      <c r="G17" s="6">
        <v>91.88</v>
      </c>
      <c r="H17" s="53">
        <f t="shared" si="4"/>
        <v>24.349999999999994</v>
      </c>
      <c r="I17" s="69">
        <f t="shared" si="5"/>
        <v>19.579999999999998</v>
      </c>
      <c r="J17" s="53">
        <f t="shared" si="6"/>
        <v>3.3199999999999932</v>
      </c>
      <c r="K17" s="54">
        <f t="shared" si="7"/>
        <v>0.10999999999999943</v>
      </c>
      <c r="L17" s="2" t="s">
        <v>27</v>
      </c>
    </row>
    <row r="18" spans="1:13" s="2" customFormat="1" ht="18.600000000000001" customHeight="1" x14ac:dyDescent="0.3">
      <c r="A18" s="5" t="s">
        <v>10</v>
      </c>
      <c r="B18" s="25">
        <v>0.38</v>
      </c>
      <c r="C18" s="6">
        <v>0.5</v>
      </c>
      <c r="D18" s="6">
        <v>0.65</v>
      </c>
      <c r="E18" s="3">
        <v>0.79</v>
      </c>
      <c r="F18" s="6">
        <v>0.67</v>
      </c>
      <c r="G18" s="6">
        <v>0.72</v>
      </c>
      <c r="H18" s="53">
        <f t="shared" si="4"/>
        <v>0.17000000000000004</v>
      </c>
      <c r="I18" s="69">
        <f t="shared" si="5"/>
        <v>-0.12</v>
      </c>
      <c r="J18" s="53">
        <f t="shared" si="6"/>
        <v>6.9999999999999951E-2</v>
      </c>
      <c r="K18" s="54">
        <f t="shared" si="7"/>
        <v>4.9999999999999933E-2</v>
      </c>
      <c r="L18" s="2" t="s">
        <v>27</v>
      </c>
    </row>
    <row r="19" spans="1:13" s="2" customFormat="1" ht="18.600000000000001" customHeight="1" x14ac:dyDescent="0.3">
      <c r="A19" s="7" t="s">
        <v>8</v>
      </c>
      <c r="B19" s="24">
        <v>17.16</v>
      </c>
      <c r="C19" s="8">
        <v>17.3</v>
      </c>
      <c r="D19" s="8">
        <v>16.89</v>
      </c>
      <c r="E19" s="9">
        <v>17.41</v>
      </c>
      <c r="F19" s="8">
        <v>17.899999999999999</v>
      </c>
      <c r="G19" s="8">
        <v>17.190000000000001</v>
      </c>
      <c r="H19" s="53">
        <f t="shared" si="4"/>
        <v>0.59999999999999787</v>
      </c>
      <c r="I19" s="69">
        <f t="shared" si="5"/>
        <v>0.48999999999999844</v>
      </c>
      <c r="J19" s="53">
        <f t="shared" si="6"/>
        <v>0.30000000000000071</v>
      </c>
      <c r="K19" s="54">
        <f t="shared" si="7"/>
        <v>-0.7099999999999973</v>
      </c>
      <c r="L19" s="2" t="s">
        <v>27</v>
      </c>
    </row>
    <row r="20" spans="1:13" s="2" customFormat="1" ht="18.600000000000001" customHeight="1" x14ac:dyDescent="0.3">
      <c r="A20" s="5" t="s">
        <v>9</v>
      </c>
      <c r="B20" s="25">
        <v>14.74</v>
      </c>
      <c r="C20" s="6">
        <v>14.8</v>
      </c>
      <c r="D20" s="6">
        <v>14.55</v>
      </c>
      <c r="E20" s="3">
        <v>15.59</v>
      </c>
      <c r="F20" s="6">
        <v>16.02</v>
      </c>
      <c r="G20" s="6">
        <v>15.32</v>
      </c>
      <c r="H20" s="53">
        <f t="shared" si="4"/>
        <v>1.2199999999999989</v>
      </c>
      <c r="I20" s="69">
        <f t="shared" si="5"/>
        <v>0.42999999999999972</v>
      </c>
      <c r="J20" s="53">
        <f t="shared" si="6"/>
        <v>0.76999999999999957</v>
      </c>
      <c r="K20" s="54">
        <f t="shared" si="7"/>
        <v>-0.69999999999999929</v>
      </c>
      <c r="L20" s="2" t="s">
        <v>27</v>
      </c>
    </row>
    <row r="21" spans="1:13" s="2" customFormat="1" ht="18.600000000000001" customHeight="1" thickBot="1" x14ac:dyDescent="0.35">
      <c r="A21" s="36" t="s">
        <v>7</v>
      </c>
      <c r="B21" s="35">
        <v>62777</v>
      </c>
      <c r="C21" s="16">
        <v>63928</v>
      </c>
      <c r="D21" s="16">
        <v>66294</v>
      </c>
      <c r="E21" s="17">
        <v>75602</v>
      </c>
      <c r="F21" s="16">
        <v>73902</v>
      </c>
      <c r="G21" s="16">
        <v>75784</v>
      </c>
      <c r="H21" s="56">
        <f>(F21-C21)/C21*100</f>
        <v>15.601927168064073</v>
      </c>
      <c r="I21" s="81">
        <f>(F21-E21)/E21*100</f>
        <v>-2.248617761434883</v>
      </c>
      <c r="J21" s="56">
        <f>(G21-D21)/D21*100</f>
        <v>14.315020967206685</v>
      </c>
      <c r="K21" s="57">
        <f>(H21-E21)/E21*100</f>
        <v>-99.97936307615133</v>
      </c>
      <c r="M21" s="4"/>
    </row>
  </sheetData>
  <mergeCells count="3">
    <mergeCell ref="A2:A3"/>
    <mergeCell ref="C2:G2"/>
    <mergeCell ref="A1:K1"/>
  </mergeCells>
  <conditionalFormatting sqref="H4:K14">
    <cfRule type="iconSet" priority="7">
      <iconSet>
        <cfvo type="percent" val="0"/>
        <cfvo type="num" val="0"/>
        <cfvo type="num" val="0"/>
      </iconSet>
    </cfRule>
    <cfRule type="colorScale" priority="8">
      <colorScale>
        <cfvo type="num" val="&quot;&lt;0&quot;"/>
        <cfvo type="num" val="&quot;&gt;0&quot;"/>
        <color rgb="FFFF7128"/>
        <color rgb="FFFFEF9C"/>
      </colorScale>
    </cfRule>
    <cfRule type="cellIs" priority="9" stopIfTrue="1" operator="greaterThan">
      <formula>0</formula>
    </cfRule>
  </conditionalFormatting>
  <pageMargins left="0.7" right="0.7" top="0.75" bottom="0.75" header="0.3" footer="0.3"/>
  <pageSetup scale="9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AF2886A-2AAE-4424-90AB-5D3214B13B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5" id="{332671A8-8B0B-4888-ABF1-82FB8A553D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6" id="{0CBBA1FE-FCA9-442D-9423-1DF570059E67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10" id="{5FBC03CA-C864-4F1B-918E-6625087BFE42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H4:K14</xm:sqref>
        </x14:conditionalFormatting>
        <x14:conditionalFormatting xmlns:xm="http://schemas.microsoft.com/office/excel/2006/main">
          <x14:cfRule type="iconSet" priority="1" id="{0D270145-6A5A-4411-82C5-F9AF267230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14:cfRule type="iconSet" priority="2" id="{90126662-A016-404B-8D5C-F443805E8B7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H4:K21</xm:sqref>
        </x14:conditionalFormatting>
        <x14:conditionalFormatting xmlns:xm="http://schemas.microsoft.com/office/excel/2006/main">
          <x14:cfRule type="iconSet" priority="11" id="{F4441144-9B0D-4359-BC62-4B9136C22328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H15:K20</xm:sqref>
        </x14:conditionalFormatting>
        <x14:conditionalFormatting xmlns:xm="http://schemas.microsoft.com/office/excel/2006/main">
          <x14:cfRule type="iconSet" priority="3" id="{60224449-E309-49FE-9E4F-92625D5EB875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H21:K21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BOB</vt:lpstr>
      <vt:lpstr>BOI</vt:lpstr>
      <vt:lpstr>BOM</vt:lpstr>
      <vt:lpstr>Canara</vt:lpstr>
      <vt:lpstr>CBI</vt:lpstr>
      <vt:lpstr>Indian Bank</vt:lpstr>
      <vt:lpstr>IOB</vt:lpstr>
      <vt:lpstr>PNB</vt:lpstr>
      <vt:lpstr>PSB</vt:lpstr>
      <vt:lpstr>UBI</vt:lpstr>
      <vt:lpstr>UCO</vt:lpstr>
      <vt:lpstr>SBI</vt:lpstr>
      <vt:lpstr>BOI!Print_Area</vt:lpstr>
      <vt:lpstr>IOB!Print_Area</vt:lpstr>
      <vt:lpstr>PSB!Print_Area</vt:lpstr>
      <vt:lpstr>UCO!Print_Area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Economics</dc:creator>
  <cp:lastModifiedBy>IBA WTC</cp:lastModifiedBy>
  <cp:lastPrinted>2025-10-20T06:30:11Z</cp:lastPrinted>
  <dcterms:created xsi:type="dcterms:W3CDTF">2015-06-05T18:17:20Z</dcterms:created>
  <dcterms:modified xsi:type="dcterms:W3CDTF">2025-11-10T10:01:47Z</dcterms:modified>
</cp:coreProperties>
</file>